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8915" windowHeight="11760" tabRatio="757"/>
  </bookViews>
  <sheets>
    <sheet name="Fabric Element Concreto" sheetId="21" r:id="rId1"/>
    <sheet name="Financiamiento" sheetId="4" r:id="rId2"/>
    <sheet name="PU-Formt" sheetId="5" r:id="rId3"/>
    <sheet name="FSR-20XX" sheetId="6" r:id="rId4"/>
    <sheet name="Maquinaria y Equipo " sheetId="7" r:id="rId5"/>
    <sheet name="Explosion Isumos" sheetId="8" r:id="rId6"/>
    <sheet name="Cargo Adicional" sheetId="9" r:id="rId7"/>
    <sheet name="Costo Financ Flujo" sheetId="10" r:id="rId8"/>
    <sheet name="FSR-Format" sheetId="11" r:id="rId9"/>
    <sheet name="Analisis Cargo Indirecto" sheetId="12" r:id="rId10"/>
    <sheet name="Costos horarios" sheetId="13" r:id="rId11"/>
    <sheet name="PE-03A" sheetId="14" r:id="rId12"/>
    <sheet name="PE-03B" sheetId="15" r:id="rId13"/>
    <sheet name="PE-03C" sheetId="16" r:id="rId14"/>
    <sheet name="PE-03D" sheetId="17" r:id="rId15"/>
    <sheet name="PT-08" sheetId="18" r:id="rId16"/>
    <sheet name="PT-08-S" sheetId="19" r:id="rId17"/>
    <sheet name="PT-08-R" sheetId="20" r:id="rId18"/>
  </sheets>
  <externalReferences>
    <externalReference r:id="rId19"/>
  </externalReferences>
  <definedNames>
    <definedName name="_xlnm._FilterDatabase" localSheetId="8" hidden="1">'FSR-Format'!$A$17:$X$48</definedName>
    <definedName name="_xlnm.Print_Area" localSheetId="10">'Costos horarios'!#REF!</definedName>
    <definedName name="_xlnm.Print_Area" localSheetId="0">'Fabric Element Concreto'!$A$1:$H$22</definedName>
    <definedName name="_xlnm.Print_Area" localSheetId="12">'PE-03B'!$1:$1048576</definedName>
    <definedName name="_xlnm.Print_Area" localSheetId="13">'PE-03C'!$1:$1048576</definedName>
    <definedName name="_xlnm.Print_Area" localSheetId="14">'PE-03D'!$1:$1048576</definedName>
    <definedName name="_xlnm.Print_Area" localSheetId="15">'PT-08'!$A$1:$O$57</definedName>
    <definedName name="_xlnm.Print_Area" localSheetId="17">'PT-08-R'!$A$1:$H$57</definedName>
    <definedName name="_xlnm.Print_Area" localSheetId="16">'PT-08-S'!$A$1:$H$57</definedName>
    <definedName name="_xlnm.Print_Titles" localSheetId="9">'Analisis Cargo Indirecto'!$1:$12</definedName>
    <definedName name="_xlnm.Print_Titles" localSheetId="6">'Cargo Adicional'!$1:$14</definedName>
    <definedName name="_xlnm.Print_Titles" localSheetId="10">'Costos horarios'!#REF!</definedName>
    <definedName name="_xlnm.Print_Titles" localSheetId="0">'Fabric Element Concreto'!$1:$6</definedName>
    <definedName name="_xlnm.Print_Titles" localSheetId="8">'FSR-Format'!$3:$7</definedName>
  </definedNames>
  <calcPr calcId="144525"/>
</workbook>
</file>

<file path=xl/calcChain.xml><?xml version="1.0" encoding="utf-8"?>
<calcChain xmlns="http://schemas.openxmlformats.org/spreadsheetml/2006/main">
  <c r="J51" i="13" l="1"/>
  <c r="Z50" i="13"/>
  <c r="AB50" i="13"/>
  <c r="AB52" i="13"/>
  <c r="J50" i="13"/>
  <c r="J46" i="13"/>
  <c r="Z45" i="13"/>
  <c r="AB45" i="13"/>
  <c r="J45" i="13"/>
  <c r="Z43" i="13"/>
  <c r="AB43" i="13"/>
  <c r="Q43" i="13"/>
  <c r="N43" i="13"/>
  <c r="L43" i="13"/>
  <c r="Q41" i="13"/>
  <c r="N41" i="13"/>
  <c r="Z41" i="13"/>
  <c r="L41" i="13"/>
  <c r="K36" i="13"/>
  <c r="P34" i="13"/>
  <c r="V34" i="13"/>
  <c r="T33" i="13"/>
  <c r="P31" i="13"/>
  <c r="V31" i="13"/>
  <c r="T30" i="13"/>
  <c r="V23" i="13"/>
  <c r="L28" i="13"/>
  <c r="T28" i="13"/>
  <c r="T23" i="13"/>
  <c r="N23" i="13"/>
  <c r="T22" i="13"/>
  <c r="L14" i="13"/>
  <c r="L30" i="13"/>
  <c r="F93" i="12"/>
  <c r="H72" i="12"/>
  <c r="H83" i="12"/>
  <c r="G72" i="12"/>
  <c r="G83" i="12"/>
  <c r="F72" i="12"/>
  <c r="F83" i="12"/>
  <c r="I71" i="12"/>
  <c r="G71" i="12"/>
  <c r="I70" i="12"/>
  <c r="G70" i="12"/>
  <c r="I69" i="12"/>
  <c r="G69" i="12"/>
  <c r="I67" i="12"/>
  <c r="G67" i="12"/>
  <c r="I66" i="12"/>
  <c r="I72" i="12"/>
  <c r="I83" i="12"/>
  <c r="G66" i="12"/>
  <c r="H64" i="12"/>
  <c r="H82" i="12"/>
  <c r="F64" i="12"/>
  <c r="F82" i="12"/>
  <c r="I63" i="12"/>
  <c r="G63" i="12"/>
  <c r="I62" i="12"/>
  <c r="G62" i="12"/>
  <c r="I61" i="12"/>
  <c r="I64" i="12"/>
  <c r="I82" i="12"/>
  <c r="G61" i="12"/>
  <c r="G64" i="12"/>
  <c r="G82" i="12"/>
  <c r="H59" i="12"/>
  <c r="H81" i="12"/>
  <c r="G59" i="12"/>
  <c r="G81" i="12"/>
  <c r="F59" i="12"/>
  <c r="F81" i="12"/>
  <c r="I58" i="12"/>
  <c r="I59" i="12"/>
  <c r="I81" i="12"/>
  <c r="G58" i="12"/>
  <c r="H57" i="12"/>
  <c r="H80" i="12"/>
  <c r="F57" i="12"/>
  <c r="F80" i="12"/>
  <c r="I56" i="12"/>
  <c r="I57" i="12"/>
  <c r="I80" i="12"/>
  <c r="G56" i="12"/>
  <c r="G57" i="12"/>
  <c r="G80" i="12"/>
  <c r="H54" i="12"/>
  <c r="H79" i="12"/>
  <c r="G54" i="12"/>
  <c r="G79" i="12"/>
  <c r="F54" i="12"/>
  <c r="F79" i="12"/>
  <c r="I53" i="12"/>
  <c r="G53" i="12"/>
  <c r="I52" i="12"/>
  <c r="G52" i="12"/>
  <c r="I51" i="12"/>
  <c r="G51" i="12"/>
  <c r="I50" i="12"/>
  <c r="G50" i="12"/>
  <c r="I49" i="12"/>
  <c r="G49" i="12"/>
  <c r="I48" i="12"/>
  <c r="G48" i="12"/>
  <c r="I47" i="12"/>
  <c r="I54" i="12"/>
  <c r="I79" i="12"/>
  <c r="G47" i="12"/>
  <c r="H45" i="12"/>
  <c r="H78" i="12"/>
  <c r="F45" i="12"/>
  <c r="F78" i="12"/>
  <c r="I44" i="12"/>
  <c r="G44" i="12"/>
  <c r="I43" i="12"/>
  <c r="G43" i="12"/>
  <c r="I42" i="12"/>
  <c r="I45" i="12"/>
  <c r="I78" i="12"/>
  <c r="G42" i="12"/>
  <c r="I41" i="12"/>
  <c r="G41" i="12"/>
  <c r="G45" i="12"/>
  <c r="G78" i="12"/>
  <c r="H39" i="12"/>
  <c r="H77" i="12"/>
  <c r="F39" i="12"/>
  <c r="F77" i="12"/>
  <c r="I38" i="12"/>
  <c r="G38" i="12"/>
  <c r="I37" i="12"/>
  <c r="G37" i="12"/>
  <c r="I36" i="12"/>
  <c r="I39" i="12"/>
  <c r="I77" i="12"/>
  <c r="G36" i="12"/>
  <c r="G39" i="12"/>
  <c r="G77" i="12"/>
  <c r="H34" i="12"/>
  <c r="H76" i="12"/>
  <c r="G34" i="12"/>
  <c r="G76" i="12"/>
  <c r="F34" i="12"/>
  <c r="F76" i="12"/>
  <c r="I33" i="12"/>
  <c r="G33" i="12"/>
  <c r="I32" i="12"/>
  <c r="G32" i="12"/>
  <c r="I31" i="12"/>
  <c r="G31" i="12"/>
  <c r="I30" i="12"/>
  <c r="G30" i="12"/>
  <c r="I29" i="12"/>
  <c r="G29" i="12"/>
  <c r="I28" i="12"/>
  <c r="G28" i="12"/>
  <c r="I27" i="12"/>
  <c r="I34" i="12"/>
  <c r="I76" i="12"/>
  <c r="G27" i="12"/>
  <c r="H25" i="12"/>
  <c r="H75" i="12"/>
  <c r="H84" i="12"/>
  <c r="F25" i="12"/>
  <c r="F75" i="12"/>
  <c r="I24" i="12"/>
  <c r="G24" i="12"/>
  <c r="I23" i="12"/>
  <c r="G23" i="12"/>
  <c r="I22" i="12"/>
  <c r="G22" i="12"/>
  <c r="I21" i="12"/>
  <c r="G21" i="12"/>
  <c r="I20" i="12"/>
  <c r="G20" i="12"/>
  <c r="I19" i="12"/>
  <c r="G19" i="12"/>
  <c r="I18" i="12"/>
  <c r="I25" i="12"/>
  <c r="I75" i="12"/>
  <c r="I84" i="12"/>
  <c r="D89" i="12"/>
  <c r="I87" i="12"/>
  <c r="G18" i="12"/>
  <c r="G25" i="12"/>
  <c r="G75" i="12"/>
  <c r="I44" i="11"/>
  <c r="F44" i="11"/>
  <c r="G44" i="11"/>
  <c r="E44" i="11"/>
  <c r="D44" i="11"/>
  <c r="U44" i="11"/>
  <c r="I43" i="11"/>
  <c r="E43" i="11"/>
  <c r="D43" i="11"/>
  <c r="F43" i="11"/>
  <c r="G43" i="11"/>
  <c r="I42" i="11"/>
  <c r="E42" i="11"/>
  <c r="D42" i="11"/>
  <c r="F42" i="11"/>
  <c r="G42" i="11"/>
  <c r="I41" i="11"/>
  <c r="F41" i="11"/>
  <c r="G41" i="11"/>
  <c r="E41" i="11"/>
  <c r="U41" i="11"/>
  <c r="D41" i="11"/>
  <c r="I40" i="11"/>
  <c r="F40" i="11"/>
  <c r="G40" i="11"/>
  <c r="E40" i="11"/>
  <c r="U40" i="11"/>
  <c r="D40" i="11"/>
  <c r="I39" i="11"/>
  <c r="E39" i="11"/>
  <c r="D39" i="11"/>
  <c r="P38" i="11"/>
  <c r="I38" i="11"/>
  <c r="H38" i="11"/>
  <c r="E38" i="11"/>
  <c r="D38" i="11"/>
  <c r="F38" i="11"/>
  <c r="G38" i="11"/>
  <c r="Q38" i="11"/>
  <c r="Q37" i="11"/>
  <c r="M37" i="11"/>
  <c r="I37" i="11"/>
  <c r="F37" i="11"/>
  <c r="G37" i="11"/>
  <c r="R37" i="11"/>
  <c r="E37" i="11"/>
  <c r="U37" i="11"/>
  <c r="D37" i="11"/>
  <c r="I36" i="11"/>
  <c r="F36" i="11"/>
  <c r="G36" i="11"/>
  <c r="E36" i="11"/>
  <c r="U36" i="11"/>
  <c r="D36" i="11"/>
  <c r="I35" i="11"/>
  <c r="E35" i="11"/>
  <c r="D35" i="11"/>
  <c r="I34" i="11"/>
  <c r="E34" i="11"/>
  <c r="D34" i="11"/>
  <c r="F34" i="11"/>
  <c r="G34" i="11"/>
  <c r="I33" i="11"/>
  <c r="E33" i="11"/>
  <c r="D33" i="11"/>
  <c r="U33" i="11"/>
  <c r="I32" i="11"/>
  <c r="F32" i="11"/>
  <c r="G32" i="11"/>
  <c r="E32" i="11"/>
  <c r="D32" i="11"/>
  <c r="U32" i="11"/>
  <c r="I31" i="11"/>
  <c r="E31" i="11"/>
  <c r="D31" i="11"/>
  <c r="U31" i="11"/>
  <c r="I30" i="11"/>
  <c r="E30" i="11"/>
  <c r="D30" i="11"/>
  <c r="U29" i="11"/>
  <c r="M29" i="11"/>
  <c r="I29" i="11"/>
  <c r="F29" i="11"/>
  <c r="G29" i="11"/>
  <c r="Q29" i="11"/>
  <c r="E29" i="11"/>
  <c r="D29" i="11"/>
  <c r="J28" i="11"/>
  <c r="I28" i="11"/>
  <c r="G28" i="11"/>
  <c r="N28" i="11"/>
  <c r="F28" i="11"/>
  <c r="E28" i="11"/>
  <c r="D28" i="11"/>
  <c r="U28" i="11"/>
  <c r="I27" i="11"/>
  <c r="E27" i="11"/>
  <c r="D27" i="11"/>
  <c r="U26" i="11"/>
  <c r="I26" i="11"/>
  <c r="E26" i="11"/>
  <c r="D26" i="11"/>
  <c r="F26" i="11"/>
  <c r="G26" i="11"/>
  <c r="I25" i="11"/>
  <c r="G25" i="11"/>
  <c r="Q25" i="11"/>
  <c r="F25" i="11"/>
  <c r="E25" i="11"/>
  <c r="U25" i="11"/>
  <c r="D25" i="11"/>
  <c r="N24" i="11"/>
  <c r="I24" i="11"/>
  <c r="G24" i="11"/>
  <c r="O24" i="11"/>
  <c r="F24" i="11"/>
  <c r="E24" i="11"/>
  <c r="D24" i="11"/>
  <c r="U24" i="11"/>
  <c r="P23" i="11"/>
  <c r="K23" i="11"/>
  <c r="I23" i="11"/>
  <c r="G23" i="11"/>
  <c r="O23" i="11"/>
  <c r="E23" i="11"/>
  <c r="U23" i="11"/>
  <c r="D23" i="11"/>
  <c r="F23" i="11"/>
  <c r="P22" i="11"/>
  <c r="J22" i="11"/>
  <c r="I22" i="11"/>
  <c r="F22" i="11"/>
  <c r="G22" i="11"/>
  <c r="N22" i="11"/>
  <c r="E22" i="11"/>
  <c r="U22" i="11"/>
  <c r="D22" i="11"/>
  <c r="I21" i="11"/>
  <c r="F21" i="11"/>
  <c r="G21" i="11"/>
  <c r="E21" i="11"/>
  <c r="U21" i="11"/>
  <c r="D21" i="11"/>
  <c r="I20" i="11"/>
  <c r="E20" i="11"/>
  <c r="D20" i="11"/>
  <c r="U20" i="11"/>
  <c r="I19" i="11"/>
  <c r="E19" i="11"/>
  <c r="D19" i="11"/>
  <c r="F19" i="11"/>
  <c r="G19" i="11"/>
  <c r="I18" i="11"/>
  <c r="G18" i="11"/>
  <c r="P18" i="11"/>
  <c r="F18" i="11"/>
  <c r="E18" i="11"/>
  <c r="D18" i="11"/>
  <c r="U18" i="11"/>
  <c r="I17" i="11"/>
  <c r="E17" i="11"/>
  <c r="D17" i="11"/>
  <c r="U17" i="11"/>
  <c r="W7" i="11"/>
  <c r="P7" i="11"/>
  <c r="J7" i="11"/>
  <c r="H44" i="10"/>
  <c r="J32" i="10"/>
  <c r="N31" i="10"/>
  <c r="N27" i="10"/>
  <c r="E25" i="10"/>
  <c r="E24" i="10"/>
  <c r="E23" i="10"/>
  <c r="E22" i="10"/>
  <c r="E32" i="10"/>
  <c r="A20" i="10"/>
  <c r="A21" i="10"/>
  <c r="A22" i="10"/>
  <c r="A23" i="10"/>
  <c r="A24" i="10"/>
  <c r="A25" i="10"/>
  <c r="A26" i="10"/>
  <c r="A27" i="10"/>
  <c r="A28" i="10"/>
  <c r="A29" i="10"/>
  <c r="A30" i="10"/>
  <c r="A31" i="10"/>
  <c r="N19" i="10"/>
  <c r="N11" i="10"/>
  <c r="M11" i="10"/>
  <c r="M26" i="10"/>
  <c r="F11" i="10"/>
  <c r="D21" i="10" s="1"/>
  <c r="F22" i="10" s="1"/>
  <c r="E11" i="10"/>
  <c r="N9" i="10"/>
  <c r="F8" i="10"/>
  <c r="F7" i="10"/>
  <c r="M62" i="9"/>
  <c r="R47" i="9"/>
  <c r="R45" i="9"/>
  <c r="R46" i="9" s="1"/>
  <c r="L34" i="9"/>
  <c r="I34" i="9"/>
  <c r="H34" i="9"/>
  <c r="O34" i="9" s="1"/>
  <c r="B34" i="9"/>
  <c r="A34" i="9"/>
  <c r="L33" i="9"/>
  <c r="I33" i="9"/>
  <c r="N33" i="9" s="1"/>
  <c r="R33" i="9" s="1"/>
  <c r="H33" i="9"/>
  <c r="B33" i="9"/>
  <c r="A33" i="9"/>
  <c r="L32" i="9"/>
  <c r="N32" i="9" s="1"/>
  <c r="I32" i="9"/>
  <c r="H32" i="9"/>
  <c r="B32" i="9"/>
  <c r="A32" i="9"/>
  <c r="L31" i="9"/>
  <c r="I31" i="9"/>
  <c r="O31" i="9" s="1"/>
  <c r="H31" i="9"/>
  <c r="B31" i="9"/>
  <c r="A31" i="9"/>
  <c r="L30" i="9"/>
  <c r="I30" i="9"/>
  <c r="N30" i="9"/>
  <c r="H30" i="9"/>
  <c r="B30" i="9"/>
  <c r="A30" i="9"/>
  <c r="L29" i="9"/>
  <c r="I29" i="9"/>
  <c r="N29" i="9" s="1"/>
  <c r="H29" i="9"/>
  <c r="B29" i="9"/>
  <c r="A29" i="9"/>
  <c r="L28" i="9"/>
  <c r="I28" i="9"/>
  <c r="H28" i="9"/>
  <c r="O28" i="9" s="1"/>
  <c r="B28" i="9"/>
  <c r="A28" i="9"/>
  <c r="L27" i="9"/>
  <c r="I27" i="9"/>
  <c r="N27" i="9"/>
  <c r="H27" i="9"/>
  <c r="O27" i="9" s="1"/>
  <c r="B27" i="9"/>
  <c r="A27" i="9"/>
  <c r="L26" i="9"/>
  <c r="I26" i="9"/>
  <c r="N26" i="9" s="1"/>
  <c r="H26" i="9"/>
  <c r="O26" i="9"/>
  <c r="B26" i="9"/>
  <c r="A26" i="9"/>
  <c r="L25" i="9"/>
  <c r="I25" i="9"/>
  <c r="N25" i="9" s="1"/>
  <c r="H25" i="9"/>
  <c r="B25" i="9"/>
  <c r="A25" i="9"/>
  <c r="L24" i="9"/>
  <c r="I24" i="9"/>
  <c r="N24" i="9" s="1"/>
  <c r="R24" i="9" s="1"/>
  <c r="H24" i="9"/>
  <c r="B24" i="9"/>
  <c r="A24" i="9"/>
  <c r="L23" i="9"/>
  <c r="N23" i="9" s="1"/>
  <c r="I23" i="9"/>
  <c r="H23" i="9"/>
  <c r="O23" i="9" s="1"/>
  <c r="B23" i="9"/>
  <c r="A23" i="9"/>
  <c r="L22" i="9"/>
  <c r="I22" i="9"/>
  <c r="N22" i="9" s="1"/>
  <c r="H22" i="9"/>
  <c r="B22" i="9"/>
  <c r="A22" i="9"/>
  <c r="L21" i="9"/>
  <c r="N21" i="9"/>
  <c r="I21" i="9"/>
  <c r="H21" i="9"/>
  <c r="R21" i="9" s="1"/>
  <c r="B21" i="9"/>
  <c r="A21" i="9"/>
  <c r="L20" i="9"/>
  <c r="I20" i="9"/>
  <c r="H20" i="9"/>
  <c r="B20" i="9"/>
  <c r="A20" i="9"/>
  <c r="L19" i="9"/>
  <c r="I19" i="9"/>
  <c r="N19" i="9" s="1"/>
  <c r="H19" i="9"/>
  <c r="B19" i="9"/>
  <c r="A19" i="9"/>
  <c r="L18" i="9"/>
  <c r="I18" i="9"/>
  <c r="N18" i="9" s="1"/>
  <c r="H18" i="9"/>
  <c r="B18" i="9"/>
  <c r="A18" i="9"/>
  <c r="L17" i="9"/>
  <c r="I17" i="9"/>
  <c r="N17" i="9" s="1"/>
  <c r="H17" i="9"/>
  <c r="B17" i="9"/>
  <c r="A17" i="9"/>
  <c r="R15" i="9"/>
  <c r="C291" i="8"/>
  <c r="F266" i="8"/>
  <c r="F265" i="8"/>
  <c r="F264" i="8"/>
  <c r="F263" i="8"/>
  <c r="G291" i="8"/>
  <c r="I291" i="8"/>
  <c r="F262" i="8"/>
  <c r="F261" i="8"/>
  <c r="F260" i="8"/>
  <c r="F259" i="8"/>
  <c r="F258" i="8"/>
  <c r="F257" i="8"/>
  <c r="F256" i="8"/>
  <c r="F255" i="8"/>
  <c r="F254" i="8"/>
  <c r="F253" i="8"/>
  <c r="F252" i="8"/>
  <c r="F291" i="8"/>
  <c r="F251" i="8"/>
  <c r="C251" i="8"/>
  <c r="G241" i="8"/>
  <c r="I241" i="8"/>
  <c r="F241" i="8"/>
  <c r="C241" i="8"/>
  <c r="E219" i="8"/>
  <c r="E218" i="8"/>
  <c r="E217" i="8"/>
  <c r="E216" i="8"/>
  <c r="E215" i="8"/>
  <c r="E214" i="8"/>
  <c r="E213" i="8"/>
  <c r="E212" i="8"/>
  <c r="E211" i="8"/>
  <c r="E210" i="8"/>
  <c r="E209" i="8"/>
  <c r="E208" i="8"/>
  <c r="E207" i="8"/>
  <c r="E206" i="8"/>
  <c r="E205" i="8"/>
  <c r="E204" i="8"/>
  <c r="E203" i="8"/>
  <c r="E202" i="8"/>
  <c r="I201" i="8"/>
  <c r="G201" i="8"/>
  <c r="F201" i="8"/>
  <c r="F292" i="8"/>
  <c r="C201" i="8"/>
  <c r="C292" i="8"/>
  <c r="U77" i="6"/>
  <c r="R68" i="6"/>
  <c r="N68" i="6"/>
  <c r="R66" i="6"/>
  <c r="N66" i="6"/>
  <c r="R64" i="6"/>
  <c r="N64" i="6"/>
  <c r="R62" i="6"/>
  <c r="N62" i="6"/>
  <c r="R60" i="6"/>
  <c r="N60" i="6"/>
  <c r="R58" i="6"/>
  <c r="N58" i="6"/>
  <c r="R56" i="6"/>
  <c r="N56" i="6"/>
  <c r="P54" i="6"/>
  <c r="X52" i="6"/>
  <c r="Y52" i="6"/>
  <c r="U52" i="6"/>
  <c r="R52" i="6"/>
  <c r="N52" i="6"/>
  <c r="R50" i="6"/>
  <c r="N50" i="6"/>
  <c r="R48" i="6"/>
  <c r="R47" i="6"/>
  <c r="X38" i="6"/>
  <c r="X41" i="6"/>
  <c r="R33" i="6"/>
  <c r="X32" i="6"/>
  <c r="U33" i="6"/>
  <c r="X33" i="6"/>
  <c r="X25" i="6"/>
  <c r="X17" i="6"/>
  <c r="U17" i="6"/>
  <c r="X15" i="6"/>
  <c r="U54" i="6"/>
  <c r="U15" i="6"/>
  <c r="AA38" i="4"/>
  <c r="AB24" i="4"/>
  <c r="V27" i="4"/>
  <c r="J24" i="4"/>
  <c r="S22" i="4"/>
  <c r="AE21" i="4"/>
  <c r="AE24" i="4"/>
  <c r="AA27" i="4"/>
  <c r="AB21" i="4"/>
  <c r="Y21" i="4"/>
  <c r="Y24" i="4"/>
  <c r="Q27" i="4"/>
  <c r="L29" i="4"/>
  <c r="N21" i="4"/>
  <c r="N24" i="4"/>
  <c r="J21" i="4"/>
  <c r="G21" i="4"/>
  <c r="G24" i="4"/>
  <c r="AX12" i="4"/>
  <c r="W33" i="4"/>
  <c r="AQ10" i="4"/>
  <c r="AX10" i="4"/>
  <c r="AN22" i="4"/>
  <c r="AL25" i="4"/>
  <c r="AQ9" i="4"/>
  <c r="AX9" i="4"/>
  <c r="AN21" i="4"/>
  <c r="AL24" i="4"/>
  <c r="M9" i="4"/>
  <c r="U9" i="4"/>
  <c r="U8" i="4"/>
  <c r="U7" i="4"/>
  <c r="S21" i="4"/>
  <c r="S24" i="4"/>
  <c r="L27" i="4"/>
  <c r="H29" i="4"/>
  <c r="AH29" i="4"/>
  <c r="AG27" i="4"/>
  <c r="P29" i="4"/>
  <c r="AM29" i="4"/>
  <c r="J77" i="6"/>
  <c r="G77" i="6"/>
  <c r="J78" i="6"/>
  <c r="G78" i="6"/>
  <c r="R23" i="9"/>
  <c r="G27" i="4"/>
  <c r="M10" i="4"/>
  <c r="U10" i="4"/>
  <c r="R26" i="11"/>
  <c r="N26" i="11"/>
  <c r="O26" i="11"/>
  <c r="K26" i="11"/>
  <c r="Q26" i="11"/>
  <c r="J26" i="11"/>
  <c r="P26" i="11"/>
  <c r="M26" i="11"/>
  <c r="H26" i="11"/>
  <c r="L26" i="11"/>
  <c r="M24" i="10"/>
  <c r="M22" i="10"/>
  <c r="M23" i="10"/>
  <c r="U47" i="6"/>
  <c r="Y46" i="6"/>
  <c r="U48" i="6"/>
  <c r="X48" i="6"/>
  <c r="O32" i="9"/>
  <c r="R19" i="11"/>
  <c r="N19" i="11"/>
  <c r="J19" i="11"/>
  <c r="P19" i="11"/>
  <c r="K19" i="11"/>
  <c r="O19" i="11"/>
  <c r="M19" i="11"/>
  <c r="H19" i="11"/>
  <c r="S19" i="11"/>
  <c r="T19" i="11"/>
  <c r="Q19" i="11"/>
  <c r="L19" i="11"/>
  <c r="P21" i="11"/>
  <c r="L21" i="11"/>
  <c r="H21" i="11"/>
  <c r="R21" i="11"/>
  <c r="M21" i="11"/>
  <c r="Q21" i="11"/>
  <c r="K21" i="11"/>
  <c r="O21" i="11"/>
  <c r="J21" i="11"/>
  <c r="N21" i="11"/>
  <c r="F13" i="10"/>
  <c r="M8" i="10"/>
  <c r="M25" i="10"/>
  <c r="F17" i="11"/>
  <c r="G17" i="11"/>
  <c r="M18" i="11"/>
  <c r="Q18" i="11"/>
  <c r="F20" i="11"/>
  <c r="G20" i="11"/>
  <c r="H24" i="11"/>
  <c r="L24" i="11"/>
  <c r="R24" i="11"/>
  <c r="K25" i="11"/>
  <c r="F30" i="11"/>
  <c r="G30" i="11"/>
  <c r="U30" i="11"/>
  <c r="R34" i="11"/>
  <c r="N34" i="11"/>
  <c r="J34" i="11"/>
  <c r="P34" i="11"/>
  <c r="K34" i="11"/>
  <c r="O34" i="11"/>
  <c r="M34" i="11"/>
  <c r="H34" i="11"/>
  <c r="Q34" i="11"/>
  <c r="L34" i="11"/>
  <c r="Q36" i="11"/>
  <c r="M36" i="11"/>
  <c r="P36" i="11"/>
  <c r="L36" i="11"/>
  <c r="H36" i="11"/>
  <c r="O36" i="11"/>
  <c r="N36" i="11"/>
  <c r="K36" i="11"/>
  <c r="R36" i="11"/>
  <c r="J36" i="11"/>
  <c r="D23" i="10"/>
  <c r="D25" i="10"/>
  <c r="J18" i="11"/>
  <c r="N18" i="11"/>
  <c r="R18" i="11"/>
  <c r="P25" i="11"/>
  <c r="L25" i="11"/>
  <c r="H25" i="11"/>
  <c r="M25" i="11"/>
  <c r="R25" i="11"/>
  <c r="K18" i="11"/>
  <c r="O18" i="11"/>
  <c r="O22" i="11"/>
  <c r="K22" i="11"/>
  <c r="L22" i="11"/>
  <c r="Q22" i="11"/>
  <c r="R23" i="11"/>
  <c r="N23" i="11"/>
  <c r="J23" i="11"/>
  <c r="L23" i="11"/>
  <c r="Q23" i="11"/>
  <c r="J24" i="11"/>
  <c r="N25" i="11"/>
  <c r="D22" i="10"/>
  <c r="F23" i="10" s="1"/>
  <c r="G23" i="10" s="1"/>
  <c r="D24" i="10"/>
  <c r="D26" i="10"/>
  <c r="D28" i="10"/>
  <c r="H18" i="11"/>
  <c r="S18" i="11"/>
  <c r="T18" i="11"/>
  <c r="V18" i="11"/>
  <c r="W18" i="11"/>
  <c r="X18" i="11"/>
  <c r="L18" i="11"/>
  <c r="U19" i="11"/>
  <c r="H22" i="11"/>
  <c r="M22" i="11"/>
  <c r="R22" i="11"/>
  <c r="H23" i="11"/>
  <c r="M23" i="11"/>
  <c r="Q24" i="11"/>
  <c r="M24" i="11"/>
  <c r="K24" i="11"/>
  <c r="P24" i="11"/>
  <c r="J25" i="11"/>
  <c r="O25" i="11"/>
  <c r="U27" i="11"/>
  <c r="F27" i="11"/>
  <c r="G27" i="11"/>
  <c r="P28" i="11"/>
  <c r="L28" i="11"/>
  <c r="H28" i="11"/>
  <c r="O28" i="11"/>
  <c r="K28" i="11"/>
  <c r="Q28" i="11"/>
  <c r="M28" i="11"/>
  <c r="R28" i="11"/>
  <c r="O29" i="11"/>
  <c r="K29" i="11"/>
  <c r="R29" i="11"/>
  <c r="N29" i="11"/>
  <c r="J29" i="11"/>
  <c r="P29" i="11"/>
  <c r="L29" i="11"/>
  <c r="H29" i="11"/>
  <c r="P32" i="11"/>
  <c r="L32" i="11"/>
  <c r="H32" i="11"/>
  <c r="O32" i="11"/>
  <c r="K32" i="11"/>
  <c r="R32" i="11"/>
  <c r="N32" i="11"/>
  <c r="J32" i="11"/>
  <c r="Q32" i="11"/>
  <c r="M32" i="11"/>
  <c r="F31" i="11"/>
  <c r="G31" i="11"/>
  <c r="F33" i="11"/>
  <c r="G33" i="11"/>
  <c r="J37" i="11"/>
  <c r="M38" i="11"/>
  <c r="U38" i="11"/>
  <c r="P42" i="11"/>
  <c r="L42" i="11"/>
  <c r="H42" i="11"/>
  <c r="O42" i="11"/>
  <c r="K42" i="11"/>
  <c r="R42" i="11"/>
  <c r="N42" i="11"/>
  <c r="J42" i="11"/>
  <c r="Q42" i="11"/>
  <c r="M42" i="11"/>
  <c r="R44" i="11"/>
  <c r="N44" i="11"/>
  <c r="J44" i="11"/>
  <c r="Q44" i="11"/>
  <c r="M44" i="11"/>
  <c r="P44" i="11"/>
  <c r="L44" i="11"/>
  <c r="H44" i="11"/>
  <c r="O44" i="11"/>
  <c r="K44" i="11"/>
  <c r="F84" i="12"/>
  <c r="X47" i="13"/>
  <c r="AF41" i="13"/>
  <c r="AB41" i="13"/>
  <c r="AB47" i="13"/>
  <c r="F35" i="11"/>
  <c r="G35" i="11"/>
  <c r="U35" i="11"/>
  <c r="P37" i="11"/>
  <c r="L37" i="11"/>
  <c r="H37" i="11"/>
  <c r="O37" i="11"/>
  <c r="K37" i="11"/>
  <c r="N37" i="11"/>
  <c r="F39" i="11"/>
  <c r="G39" i="11"/>
  <c r="U39" i="11"/>
  <c r="R40" i="11"/>
  <c r="N40" i="11"/>
  <c r="J40" i="11"/>
  <c r="Q40" i="11"/>
  <c r="M40" i="11"/>
  <c r="P40" i="11"/>
  <c r="L40" i="11"/>
  <c r="H40" i="11"/>
  <c r="O40" i="11"/>
  <c r="K40" i="11"/>
  <c r="Q41" i="11"/>
  <c r="M41" i="11"/>
  <c r="P41" i="11"/>
  <c r="L41" i="11"/>
  <c r="H41" i="11"/>
  <c r="O41" i="11"/>
  <c r="K41" i="11"/>
  <c r="R41" i="11"/>
  <c r="N41" i="11"/>
  <c r="J41" i="11"/>
  <c r="G84" i="12"/>
  <c r="D88" i="12"/>
  <c r="I86" i="12"/>
  <c r="I89" i="12"/>
  <c r="U34" i="11"/>
  <c r="O38" i="11"/>
  <c r="K38" i="11"/>
  <c r="R38" i="11"/>
  <c r="N38" i="11"/>
  <c r="J38" i="11"/>
  <c r="S38" i="11"/>
  <c r="T38" i="11"/>
  <c r="V38" i="11"/>
  <c r="L38" i="11"/>
  <c r="O43" i="11"/>
  <c r="K43" i="11"/>
  <c r="R43" i="11"/>
  <c r="N43" i="11"/>
  <c r="J43" i="11"/>
  <c r="Q43" i="11"/>
  <c r="M43" i="11"/>
  <c r="P43" i="11"/>
  <c r="L43" i="11"/>
  <c r="H43" i="11"/>
  <c r="U42" i="11"/>
  <c r="L33" i="13"/>
  <c r="AF43" i="13"/>
  <c r="AF45" i="13"/>
  <c r="AF50" i="13"/>
  <c r="AF52" i="13"/>
  <c r="U43" i="11"/>
  <c r="N22" i="13"/>
  <c r="V22" i="13"/>
  <c r="X52" i="13"/>
  <c r="K27" i="13"/>
  <c r="U64" i="6"/>
  <c r="X64" i="6"/>
  <c r="Y64" i="6"/>
  <c r="U56" i="6"/>
  <c r="X56" i="6"/>
  <c r="Y56" i="6"/>
  <c r="U62" i="6"/>
  <c r="X62" i="6"/>
  <c r="Y62" i="6"/>
  <c r="U68" i="6"/>
  <c r="X68" i="6"/>
  <c r="Y68" i="6"/>
  <c r="U60" i="6"/>
  <c r="X60" i="6"/>
  <c r="Y60" i="6"/>
  <c r="R54" i="6"/>
  <c r="X54" i="6"/>
  <c r="Y54" i="6"/>
  <c r="U66" i="6"/>
  <c r="X66" i="6"/>
  <c r="Y66" i="6"/>
  <c r="U58" i="6"/>
  <c r="X58" i="6"/>
  <c r="Y58" i="6"/>
  <c r="U50" i="6"/>
  <c r="X50" i="6"/>
  <c r="S40" i="11"/>
  <c r="T40" i="11"/>
  <c r="V40" i="11"/>
  <c r="W40" i="11"/>
  <c r="X40" i="11"/>
  <c r="S43" i="11"/>
  <c r="T43" i="11"/>
  <c r="V43" i="11"/>
  <c r="S41" i="11"/>
  <c r="T41" i="11"/>
  <c r="V41" i="11"/>
  <c r="W41" i="11"/>
  <c r="X41" i="11"/>
  <c r="R39" i="11"/>
  <c r="N39" i="11"/>
  <c r="J39" i="11"/>
  <c r="Q39" i="11"/>
  <c r="M39" i="11"/>
  <c r="P39" i="11"/>
  <c r="K39" i="11"/>
  <c r="O39" i="11"/>
  <c r="H39" i="11"/>
  <c r="L39" i="11"/>
  <c r="S37" i="11"/>
  <c r="T37" i="11"/>
  <c r="V37" i="11"/>
  <c r="W37" i="11"/>
  <c r="X37" i="11"/>
  <c r="R35" i="11"/>
  <c r="N35" i="11"/>
  <c r="J35" i="11"/>
  <c r="Q35" i="11"/>
  <c r="M35" i="11"/>
  <c r="K35" i="11"/>
  <c r="P35" i="11"/>
  <c r="O35" i="11"/>
  <c r="H35" i="11"/>
  <c r="L35" i="11"/>
  <c r="O33" i="11"/>
  <c r="K33" i="11"/>
  <c r="P33" i="11"/>
  <c r="J33" i="11"/>
  <c r="N33" i="11"/>
  <c r="R33" i="11"/>
  <c r="M33" i="11"/>
  <c r="H33" i="11"/>
  <c r="Q33" i="11"/>
  <c r="L33" i="11"/>
  <c r="F24" i="10"/>
  <c r="G24" i="10" s="1"/>
  <c r="R30" i="11"/>
  <c r="N30" i="11"/>
  <c r="J30" i="11"/>
  <c r="Q30" i="11"/>
  <c r="M30" i="11"/>
  <c r="O30" i="11"/>
  <c r="K30" i="11"/>
  <c r="H30" i="11"/>
  <c r="P30" i="11"/>
  <c r="L30" i="11"/>
  <c r="S21" i="11"/>
  <c r="T21" i="11"/>
  <c r="V21" i="11"/>
  <c r="W21" i="11"/>
  <c r="X21" i="11"/>
  <c r="S26" i="11"/>
  <c r="T26" i="11"/>
  <c r="V26" i="11"/>
  <c r="W26" i="11"/>
  <c r="X26" i="11"/>
  <c r="R34" i="4"/>
  <c r="AD34" i="4"/>
  <c r="C21" i="4"/>
  <c r="C24" i="4"/>
  <c r="C27" i="4"/>
  <c r="C29" i="4"/>
  <c r="AC29" i="4"/>
  <c r="AZ29" i="4"/>
  <c r="R33" i="4"/>
  <c r="AD33" i="4"/>
  <c r="W38" i="11"/>
  <c r="X38" i="11"/>
  <c r="Q31" i="11"/>
  <c r="M31" i="11"/>
  <c r="P31" i="11"/>
  <c r="L31" i="11"/>
  <c r="H31" i="11"/>
  <c r="O31" i="11"/>
  <c r="R31" i="11"/>
  <c r="N31" i="11"/>
  <c r="J31" i="11"/>
  <c r="K31" i="11"/>
  <c r="S25" i="11"/>
  <c r="T25" i="11"/>
  <c r="V25" i="11"/>
  <c r="W25" i="11"/>
  <c r="X25" i="11"/>
  <c r="S24" i="11"/>
  <c r="T24" i="11"/>
  <c r="V24" i="11"/>
  <c r="W24" i="11"/>
  <c r="X24" i="11"/>
  <c r="Q17" i="11"/>
  <c r="M17" i="11"/>
  <c r="P17" i="11"/>
  <c r="L17" i="11"/>
  <c r="H17" i="11"/>
  <c r="O17" i="11"/>
  <c r="K17" i="11"/>
  <c r="R17" i="11"/>
  <c r="N17" i="11"/>
  <c r="J17" i="11"/>
  <c r="V19" i="11"/>
  <c r="G80" i="6"/>
  <c r="W43" i="11"/>
  <c r="X43" i="11"/>
  <c r="AF47" i="13"/>
  <c r="S42" i="11"/>
  <c r="T42" i="11"/>
  <c r="V42" i="11"/>
  <c r="W42" i="11"/>
  <c r="X42" i="11"/>
  <c r="S32" i="11"/>
  <c r="T32" i="11"/>
  <c r="V32" i="11"/>
  <c r="W32" i="11"/>
  <c r="X32" i="11"/>
  <c r="S29" i="11"/>
  <c r="T29" i="11"/>
  <c r="V29" i="11"/>
  <c r="W29" i="11"/>
  <c r="X29" i="11"/>
  <c r="Q27" i="11"/>
  <c r="M27" i="11"/>
  <c r="R27" i="11"/>
  <c r="N27" i="11"/>
  <c r="J27" i="11"/>
  <c r="P27" i="11"/>
  <c r="O27" i="11"/>
  <c r="H27" i="11"/>
  <c r="L27" i="11"/>
  <c r="K27" i="11"/>
  <c r="S22" i="11"/>
  <c r="T22" i="11"/>
  <c r="V22" i="11"/>
  <c r="W22" i="11"/>
  <c r="X22" i="11"/>
  <c r="S34" i="11"/>
  <c r="T34" i="11"/>
  <c r="V34" i="11"/>
  <c r="W34" i="11"/>
  <c r="X34" i="11"/>
  <c r="Q20" i="11"/>
  <c r="M20" i="11"/>
  <c r="N20" i="11"/>
  <c r="R20" i="11"/>
  <c r="L20" i="11"/>
  <c r="H20" i="11"/>
  <c r="P20" i="11"/>
  <c r="K20" i="11"/>
  <c r="O20" i="11"/>
  <c r="J20" i="11"/>
  <c r="J80" i="6"/>
  <c r="G82" i="6"/>
  <c r="P33" i="13"/>
  <c r="V33" i="13"/>
  <c r="Z33" i="13"/>
  <c r="P30" i="13"/>
  <c r="V30" i="13"/>
  <c r="Z30" i="13"/>
  <c r="P27" i="13"/>
  <c r="T27" i="13"/>
  <c r="Z27" i="13"/>
  <c r="S44" i="11"/>
  <c r="T44" i="11"/>
  <c r="V44" i="11"/>
  <c r="W44" i="11"/>
  <c r="X44" i="11"/>
  <c r="S28" i="11"/>
  <c r="T28" i="11"/>
  <c r="V28" i="11"/>
  <c r="W28" i="11"/>
  <c r="X28" i="11"/>
  <c r="S23" i="11"/>
  <c r="T23" i="11"/>
  <c r="V23" i="11"/>
  <c r="W23" i="11"/>
  <c r="X23" i="11"/>
  <c r="W19" i="11"/>
  <c r="X19" i="11"/>
  <c r="S36" i="11"/>
  <c r="T36" i="11"/>
  <c r="V36" i="11"/>
  <c r="W36" i="11"/>
  <c r="X36" i="11"/>
  <c r="AF33" i="13"/>
  <c r="AB33" i="13"/>
  <c r="AB27" i="13"/>
  <c r="N36" i="13"/>
  <c r="Z36" i="13"/>
  <c r="X37" i="13"/>
  <c r="X54" i="13"/>
  <c r="AF27" i="13"/>
  <c r="S30" i="11"/>
  <c r="T30" i="11"/>
  <c r="V30" i="11"/>
  <c r="W30" i="11"/>
  <c r="X30" i="11"/>
  <c r="AF30" i="13"/>
  <c r="AB30" i="13"/>
  <c r="S27" i="11"/>
  <c r="T27" i="11"/>
  <c r="V27" i="11"/>
  <c r="W27" i="11"/>
  <c r="X27" i="11"/>
  <c r="S17" i="11"/>
  <c r="T17" i="11"/>
  <c r="V17" i="11"/>
  <c r="W17" i="11"/>
  <c r="X17" i="11"/>
  <c r="AN33" i="4"/>
  <c r="AZ33" i="4"/>
  <c r="S33" i="11"/>
  <c r="T33" i="11"/>
  <c r="V33" i="11"/>
  <c r="W33" i="11"/>
  <c r="X33" i="11"/>
  <c r="S39" i="11"/>
  <c r="T39" i="11"/>
  <c r="V39" i="11"/>
  <c r="W39" i="11"/>
  <c r="X39" i="11"/>
  <c r="X69" i="6"/>
  <c r="Y50" i="6"/>
  <c r="Y69" i="6"/>
  <c r="N69" i="6"/>
  <c r="P69" i="6"/>
  <c r="S20" i="11"/>
  <c r="T20" i="11"/>
  <c r="V20" i="11"/>
  <c r="W20" i="11"/>
  <c r="X20" i="11"/>
  <c r="S31" i="11"/>
  <c r="T31" i="11"/>
  <c r="V31" i="11"/>
  <c r="W31" i="11"/>
  <c r="X31" i="11"/>
  <c r="S35" i="11"/>
  <c r="T35" i="11"/>
  <c r="V35" i="11"/>
  <c r="W35" i="11"/>
  <c r="X35" i="11"/>
  <c r="AB37" i="13"/>
  <c r="AB54" i="13"/>
  <c r="E80" i="6"/>
  <c r="E82" i="6"/>
  <c r="J82" i="6"/>
  <c r="X77" i="6"/>
  <c r="U80" i="6"/>
  <c r="E77" i="6"/>
  <c r="AF36" i="13"/>
  <c r="AF37" i="13"/>
  <c r="AF54" i="13"/>
  <c r="AB36" i="13"/>
  <c r="O24" i="9" l="1"/>
  <c r="N28" i="9"/>
  <c r="R28" i="9" s="1"/>
  <c r="N31" i="9"/>
  <c r="R31" i="9" s="1"/>
  <c r="F9" i="10"/>
  <c r="F10" i="10" s="1"/>
  <c r="H26" i="10" s="1"/>
  <c r="N34" i="9"/>
  <c r="R34" i="9" s="1"/>
  <c r="R26" i="9"/>
  <c r="D29" i="10"/>
  <c r="O25" i="9"/>
  <c r="O33" i="9"/>
  <c r="O21" i="9"/>
  <c r="R25" i="9"/>
  <c r="O17" i="9"/>
  <c r="R17" i="9"/>
  <c r="H28" i="10"/>
  <c r="H30" i="10"/>
  <c r="H29" i="10"/>
  <c r="R19" i="9"/>
  <c r="O19" i="9"/>
  <c r="H24" i="10"/>
  <c r="K24" i="10" s="1"/>
  <c r="F29" i="10"/>
  <c r="G29" i="10" s="1"/>
  <c r="K29" i="10" s="1"/>
  <c r="O18" i="9"/>
  <c r="R18" i="9"/>
  <c r="R22" i="9"/>
  <c r="O29" i="9"/>
  <c r="R29" i="9"/>
  <c r="N20" i="9"/>
  <c r="R20" i="9" s="1"/>
  <c r="O20" i="9"/>
  <c r="O30" i="9"/>
  <c r="R30" i="9"/>
  <c r="R32" i="9"/>
  <c r="R27" i="9"/>
  <c r="F26" i="10"/>
  <c r="G26" i="10" s="1"/>
  <c r="F25" i="10"/>
  <c r="G25" i="10" s="1"/>
  <c r="F12" i="10"/>
  <c r="D19" i="10"/>
  <c r="D20" i="10"/>
  <c r="F27" i="10"/>
  <c r="G27" i="10" s="1"/>
  <c r="O22" i="9"/>
  <c r="D27" i="10"/>
  <c r="K27" i="10" l="1"/>
  <c r="H23" i="10"/>
  <c r="K23" i="10" s="1"/>
  <c r="K25" i="10"/>
  <c r="H25" i="10"/>
  <c r="H27" i="10"/>
  <c r="H19" i="10"/>
  <c r="H22" i="10"/>
  <c r="K26" i="10"/>
  <c r="H20" i="10"/>
  <c r="F30" i="10"/>
  <c r="G30" i="10" s="1"/>
  <c r="K30" i="10" s="1"/>
  <c r="F31" i="10"/>
  <c r="J40" i="10"/>
  <c r="H31" i="10"/>
  <c r="H21" i="10"/>
  <c r="F28" i="10"/>
  <c r="G28" i="10"/>
  <c r="K28" i="10" s="1"/>
  <c r="L28" i="10" s="1"/>
  <c r="K19" i="10"/>
  <c r="H32" i="10"/>
  <c r="H33" i="10" s="1"/>
  <c r="F21" i="10"/>
  <c r="G21" i="10" s="1"/>
  <c r="K21" i="10" s="1"/>
  <c r="F20" i="10"/>
  <c r="G20" i="10"/>
  <c r="D31" i="10"/>
  <c r="D30" i="10"/>
  <c r="M7" i="10"/>
  <c r="C22" i="10" s="1"/>
  <c r="R43" i="9"/>
  <c r="O43" i="9"/>
  <c r="K66" i="9" s="1"/>
  <c r="R66" i="9" s="1"/>
  <c r="G31" i="10" l="1"/>
  <c r="K31" i="10" s="1"/>
  <c r="F32" i="10"/>
  <c r="L45" i="9"/>
  <c r="H45" i="9" s="1"/>
  <c r="D49" i="9"/>
  <c r="D50" i="9" s="1"/>
  <c r="D51" i="9" s="1"/>
  <c r="R48" i="9"/>
  <c r="D32" i="10"/>
  <c r="K20" i="10"/>
  <c r="L20" i="10" s="1"/>
  <c r="L29" i="10"/>
  <c r="N28" i="10"/>
  <c r="G22" i="10"/>
  <c r="K22" i="10" s="1"/>
  <c r="K32" i="10" s="1"/>
  <c r="C32" i="10"/>
  <c r="S15" i="9" l="1"/>
  <c r="R49" i="9"/>
  <c r="S26" i="9"/>
  <c r="C58" i="9"/>
  <c r="S28" i="9"/>
  <c r="S34" i="9"/>
  <c r="S21" i="9"/>
  <c r="S25" i="9"/>
  <c r="S31" i="9"/>
  <c r="S24" i="9"/>
  <c r="S33" i="9"/>
  <c r="S47" i="9"/>
  <c r="S23" i="9"/>
  <c r="S45" i="9"/>
  <c r="S46" i="9" s="1"/>
  <c r="S19" i="9"/>
  <c r="S20" i="9"/>
  <c r="S18" i="9"/>
  <c r="S32" i="9"/>
  <c r="S30" i="9"/>
  <c r="S29" i="9"/>
  <c r="S27" i="9"/>
  <c r="S22" i="9"/>
  <c r="S17" i="9"/>
  <c r="D52" i="9"/>
  <c r="D54" i="9" s="1"/>
  <c r="N29" i="10"/>
  <c r="L30" i="10"/>
  <c r="N30" i="10" s="1"/>
  <c r="L21" i="10"/>
  <c r="N20" i="10"/>
  <c r="G32" i="10"/>
  <c r="S43" i="9" l="1"/>
  <c r="S48" i="9" s="1"/>
  <c r="L22" i="10"/>
  <c r="N21" i="10"/>
  <c r="G58" i="9"/>
  <c r="S49" i="9"/>
  <c r="R50" i="9"/>
  <c r="L23" i="10" l="1"/>
  <c r="N22" i="10"/>
  <c r="S50" i="9"/>
  <c r="R51" i="9"/>
  <c r="R52" i="9"/>
  <c r="S52" i="9" l="1"/>
  <c r="R53" i="9"/>
  <c r="R54" i="9" s="1"/>
  <c r="J58" i="9"/>
  <c r="S51" i="9"/>
  <c r="L24" i="10"/>
  <c r="N23" i="10"/>
  <c r="N24" i="10" l="1"/>
  <c r="L25" i="10"/>
  <c r="S53" i="9"/>
  <c r="N58" i="9"/>
  <c r="P58" i="9" s="1"/>
  <c r="M61" i="9" s="1"/>
  <c r="S54" i="9"/>
  <c r="S66" i="9"/>
  <c r="P61" i="9" l="1"/>
  <c r="R61" i="9"/>
  <c r="N25" i="10"/>
  <c r="L26" i="10"/>
  <c r="N26" i="10" s="1"/>
  <c r="N32" i="10" s="1"/>
  <c r="J39" i="10" s="1"/>
  <c r="M39" i="10" s="1"/>
  <c r="R68" i="9" l="1"/>
  <c r="S61" i="9"/>
  <c r="S68" i="9" l="1"/>
  <c r="O68" i="9" s="1"/>
  <c r="R69" i="9"/>
  <c r="S69" i="9" s="1"/>
  <c r="O69" i="9" s="1"/>
</calcChain>
</file>

<file path=xl/sharedStrings.xml><?xml version="1.0" encoding="utf-8"?>
<sst xmlns="http://schemas.openxmlformats.org/spreadsheetml/2006/main" count="2009" uniqueCount="1208">
  <si>
    <t>m3</t>
  </si>
  <si>
    <t>m2</t>
  </si>
  <si>
    <t>ml</t>
  </si>
  <si>
    <t>pza</t>
  </si>
  <si>
    <t>ADMINISTRACIÓN PORTUARIA INTEGRAL DE VERACRUZ, S.A. DE C.V.</t>
  </si>
  <si>
    <t>DOCUMENTO PE-08</t>
  </si>
  <si>
    <t>LUGAR Y FECHA:</t>
  </si>
  <si>
    <t>CATALOGO DE CONCEPTOS</t>
  </si>
  <si>
    <t>UNIDAD</t>
  </si>
  <si>
    <t>CANTIDAD</t>
  </si>
  <si>
    <t>PRECIO UNITARIO CON LETRA</t>
  </si>
  <si>
    <t>P. UNIT. NUMERO</t>
  </si>
  <si>
    <t>IMPORTE</t>
  </si>
  <si>
    <t>IMPORTE DE LA PROPUESTA  ............................................</t>
  </si>
  <si>
    <t>I.V.A.  .................................................................................</t>
  </si>
  <si>
    <t>IMPORTE TOTAL DE LA PROPUESTA ...............................</t>
  </si>
  <si>
    <t>RAZON SOCIAL:</t>
  </si>
  <si>
    <t>DIRECTOR GENERAL</t>
  </si>
  <si>
    <t>ING. JUAN IGNACIO FERNANDEZ CARBAJAL</t>
  </si>
  <si>
    <t>FIRMA  DEL POSTOR.</t>
  </si>
  <si>
    <t>OBRA:</t>
  </si>
  <si>
    <t>"                                                                                            "</t>
  </si>
  <si>
    <t>Administracion Portuaria Integral de Veracruz, S.A. de C.V.</t>
  </si>
  <si>
    <t>EMPRESA LICITANTE:</t>
  </si>
  <si>
    <t>Gerencia de Ingenieria</t>
  </si>
  <si>
    <t>CONCURSO Nº:</t>
  </si>
  <si>
    <t>Subgerencia Tecnica de Proyectos</t>
  </si>
  <si>
    <t>ANALISIS PARA LA DETERMINACIÓN DEL COSTO DE FINANCIAMIENTO POR FORMULA</t>
  </si>
  <si>
    <t>PV</t>
  </si>
  <si>
    <t>=</t>
  </si>
  <si>
    <t>Precio de Venta</t>
  </si>
  <si>
    <t>Millones</t>
  </si>
  <si>
    <t>PE</t>
  </si>
  <si>
    <t>Periodo de Estimaciones</t>
  </si>
  <si>
    <t>Meses</t>
  </si>
  <si>
    <t>CD</t>
  </si>
  <si>
    <t>Costo Directo</t>
  </si>
  <si>
    <t>(Explosión insumos)</t>
  </si>
  <si>
    <t>n</t>
  </si>
  <si>
    <t>Numero de Estimaciones</t>
  </si>
  <si>
    <t>IN</t>
  </si>
  <si>
    <t>Indirectos (Admón. + Campo)</t>
  </si>
  <si>
    <t>VA</t>
  </si>
  <si>
    <t>Valor Anticipo</t>
  </si>
  <si>
    <t>CV</t>
  </si>
  <si>
    <t>Costo de Venta</t>
  </si>
  <si>
    <t>CD + IN</t>
  </si>
  <si>
    <t>VE</t>
  </si>
  <si>
    <t>Valor de la Estimación Media</t>
  </si>
  <si>
    <t>PV÷n</t>
  </si>
  <si>
    <t>TC</t>
  </si>
  <si>
    <t>Tiempo de Construccion</t>
  </si>
  <si>
    <t>TI</t>
  </si>
  <si>
    <t>Tasa de interés anualizada</t>
  </si>
  <si>
    <t>(TIIE)</t>
  </si>
  <si>
    <t>TP</t>
  </si>
  <si>
    <t>Tiempo de Pago</t>
  </si>
  <si>
    <t>i</t>
  </si>
  <si>
    <t>Tasa de interés mensual</t>
  </si>
  <si>
    <t>TI/12</t>
  </si>
  <si>
    <t>FORMULA DE NECESIDAD DE FINANCIAMIENTO (NF):</t>
  </si>
  <si>
    <t>NF</t>
  </si>
  <si>
    <t>(</t>
  </si>
  <si>
    <t>+</t>
  </si>
  <si>
    <t>)</t>
  </si>
  <si>
    <t>-</t>
  </si>
  <si>
    <t>[</t>
  </si>
  <si>
    <t>x</t>
  </si>
  <si>
    <t>PE²</t>
  </si>
  <si>
    <t>]</t>
  </si>
  <si>
    <t>VA²</t>
  </si>
  <si>
    <t>SUSTITUYENDO:</t>
  </si>
  <si>
    <t>)²   (</t>
  </si>
  <si>
    <t>) (</t>
  </si>
  <si>
    <t>)²</t>
  </si>
  <si>
    <t>)    (</t>
  </si>
  <si>
    <t xml:space="preserve">FORMULA DE FINANCIAMIENTO (F): </t>
  </si>
  <si>
    <t>F</t>
  </si>
  <si>
    <t>Fundamento: en base a lo estipulado en los artículos 54 párrafos 1º y 2º de la Ley de Obras Publicas y servicios Relacionados con las Mismas y 27 apartado A fracción VI y 183 al 185 de su Reglamento.</t>
  </si>
  <si>
    <t>H. Veracruz, Ver; a</t>
  </si>
  <si>
    <t>Nombre y firma del representante legal</t>
  </si>
  <si>
    <t>(Deberá presentarse en Hoja Membretada de la Constructora)</t>
  </si>
  <si>
    <t>Fecha:</t>
  </si>
  <si>
    <t>Gerencia de Ingeniería</t>
  </si>
  <si>
    <t>Licitación N°:</t>
  </si>
  <si>
    <t>Obra:</t>
  </si>
  <si>
    <t>Lugar:</t>
  </si>
  <si>
    <r>
      <t xml:space="preserve">Análisis de Precio Unitario
 </t>
    </r>
    <r>
      <rPr>
        <sz val="11"/>
        <rFont val="Arial"/>
        <family val="2"/>
      </rPr>
      <t>(Artículos 154 al 158 del Reglamento de la LOPySRM)</t>
    </r>
  </si>
  <si>
    <t>Descripción:</t>
  </si>
  <si>
    <t>Clave:</t>
  </si>
  <si>
    <t>Unidad:</t>
  </si>
  <si>
    <t>Cantidad:</t>
  </si>
  <si>
    <t>Precio U.:</t>
  </si>
  <si>
    <t>Importe:</t>
  </si>
  <si>
    <r>
      <t xml:space="preserve">Materiales </t>
    </r>
    <r>
      <rPr>
        <sz val="10"/>
        <rFont val="Arial"/>
        <family val="2"/>
      </rPr>
      <t>(Articulo 162 del Reglamento de la LOPySRM)</t>
    </r>
  </si>
  <si>
    <t>Clave</t>
  </si>
  <si>
    <t>Descripción</t>
  </si>
  <si>
    <t>Unid.</t>
  </si>
  <si>
    <t>Cantidad</t>
  </si>
  <si>
    <t>Precio U.</t>
  </si>
  <si>
    <t>Importe</t>
  </si>
  <si>
    <r>
      <t xml:space="preserve">Mano de Obra </t>
    </r>
    <r>
      <rPr>
        <sz val="10"/>
        <rFont val="Arial"/>
        <family val="2"/>
      </rPr>
      <t>(Artículos 159 al 161 del Reglamento de la LOPySRM)</t>
    </r>
  </si>
  <si>
    <t>Subtotal (1):</t>
  </si>
  <si>
    <r>
      <t xml:space="preserve">Maquinaria y Equipo </t>
    </r>
    <r>
      <rPr>
        <sz val="10"/>
        <rFont val="Arial"/>
        <family val="2"/>
      </rPr>
      <t>(Artículos 163 al 175 del Reglamento de la LOPySRM)</t>
    </r>
  </si>
  <si>
    <t>Subtotal (2):</t>
  </si>
  <si>
    <r>
      <t xml:space="preserve">Herramienta y otros equipos </t>
    </r>
    <r>
      <rPr>
        <sz val="10"/>
        <rFont val="Arial"/>
        <family val="2"/>
      </rPr>
      <t>(Articulo 176 al 178 del Reglamento de la LOPySRM)</t>
    </r>
  </si>
  <si>
    <t>Subtotal (3):</t>
  </si>
  <si>
    <t>Subtotal (4):</t>
  </si>
  <si>
    <t>Art. 159 a 179 RLOPySRM</t>
  </si>
  <si>
    <t>Costo Directo (1+2+3+4):</t>
  </si>
  <si>
    <t>Representante Legal</t>
  </si>
  <si>
    <t>Art. 180 a 182 RLOPySRM</t>
  </si>
  <si>
    <t>CI</t>
  </si>
  <si>
    <t>Indirectos (% x CD):</t>
  </si>
  <si>
    <t>S1</t>
  </si>
  <si>
    <t>Subtotal (CD+CI):</t>
  </si>
  <si>
    <t>Art. 183 a 187 RLOPySRM</t>
  </si>
  <si>
    <t>CF</t>
  </si>
  <si>
    <t>Financiamiento (% x S1):</t>
  </si>
  <si>
    <t>S2</t>
  </si>
  <si>
    <t>Subtotal (S1+CF):</t>
  </si>
  <si>
    <t>___________________________________</t>
  </si>
  <si>
    <t>Art. 188 RLOPySRM</t>
  </si>
  <si>
    <t>CU</t>
  </si>
  <si>
    <t>Utilidad (% x S2):</t>
  </si>
  <si>
    <t>Nombre</t>
  </si>
  <si>
    <t>S3</t>
  </si>
  <si>
    <t>Subtotal (S2+CU):</t>
  </si>
  <si>
    <t xml:space="preserve">Art. 92 y 189 del RLOPySRM y Art. 191 Ley Federal de Derechos. </t>
  </si>
  <si>
    <t>CA</t>
  </si>
  <si>
    <t>Cargos Adicionales
SFP e Impuesto nomina
(0.0% x S3)
% calculado en PE-05:</t>
  </si>
  <si>
    <t>Nota:</t>
  </si>
  <si>
    <t>Precio Unitario sin I.V.A.</t>
  </si>
  <si>
    <r>
      <t>Precio Unitario</t>
    </r>
    <r>
      <rPr>
        <sz val="11"/>
        <rFont val="Arial"/>
        <family val="2"/>
      </rPr>
      <t xml:space="preserve"> (S3+CA):</t>
    </r>
  </si>
  <si>
    <t>Precio Unitario con letra</t>
  </si>
  <si>
    <t>Elementos que intervienen en el cálculo del Factor de Salario Real (FSR)</t>
  </si>
  <si>
    <t>Categoria: ________________________________</t>
  </si>
  <si>
    <t>Variable</t>
  </si>
  <si>
    <t>Fundamento</t>
  </si>
  <si>
    <t>articulo</t>
  </si>
  <si>
    <t>fracción</t>
  </si>
  <si>
    <t>Ley</t>
  </si>
  <si>
    <t>SMGVDF</t>
  </si>
  <si>
    <t>Salario mínimo general vigente del D.F.</t>
  </si>
  <si>
    <t>Ley Federal del Trabajo</t>
  </si>
  <si>
    <t>2º</t>
  </si>
  <si>
    <t>resolutorio</t>
  </si>
  <si>
    <t>Comisión Nal. de Sal. Min.</t>
  </si>
  <si>
    <t>Tres SMGVDF</t>
  </si>
  <si>
    <t>Veintidós SMGVDF limite de cotización</t>
  </si>
  <si>
    <t>transitorio</t>
  </si>
  <si>
    <t>Ley del Seguro Social</t>
  </si>
  <si>
    <t>SB</t>
  </si>
  <si>
    <t>Salario base (Cualquier categoria)</t>
  </si>
  <si>
    <t>Dias realmente laborados al año (Tl)</t>
  </si>
  <si>
    <t>DC</t>
  </si>
  <si>
    <t>Dias calendario</t>
  </si>
  <si>
    <t>Dias no trabajados</t>
  </si>
  <si>
    <t>Domingos</t>
  </si>
  <si>
    <t>( año bisiesto 52.29)</t>
  </si>
  <si>
    <t>69, 70 y 71</t>
  </si>
  <si>
    <t>Dias festivos oficiales</t>
  </si>
  <si>
    <t>( año termino de sexenio 8.00)</t>
  </si>
  <si>
    <t>Vacaciones</t>
  </si>
  <si>
    <t>Permisos y enfermedades</t>
  </si>
  <si>
    <t>X</t>
  </si>
  <si>
    <t>Dias por costumbre</t>
  </si>
  <si>
    <t>A criterio</t>
  </si>
  <si>
    <t>Dias sindicato</t>
  </si>
  <si>
    <t>Condiciones Climatologicas</t>
  </si>
  <si>
    <t>DNLA</t>
  </si>
  <si>
    <t>Dias no laborados</t>
  </si>
  <si>
    <t>Suma:</t>
  </si>
  <si>
    <t>Tl</t>
  </si>
  <si>
    <t>Dias realmente laborados al año:</t>
  </si>
  <si>
    <t>Tl = DC - DNLA</t>
  </si>
  <si>
    <t>Dias realmente pagados al año (Tp)</t>
  </si>
  <si>
    <t>Aguinaldo</t>
  </si>
  <si>
    <t>Prima vacacional</t>
  </si>
  <si>
    <t>Tp</t>
  </si>
  <si>
    <t>Total dias pagados</t>
  </si>
  <si>
    <t>Tp =</t>
  </si>
  <si>
    <t>Calculo de prestaciones IMSS, INFONAVIT y Codigo financiero (Edo. de Veracruz)</t>
  </si>
  <si>
    <t>Factor / Porcentaje</t>
  </si>
  <si>
    <t>FSBC</t>
  </si>
  <si>
    <t>Factor de Salario Base de Cotización:</t>
  </si>
  <si>
    <t>5 A</t>
  </si>
  <si>
    <t>XVIII</t>
  </si>
  <si>
    <t>FSBC = Tp/DC</t>
  </si>
  <si>
    <t>÷</t>
  </si>
  <si>
    <t>SBC</t>
  </si>
  <si>
    <t>Salario Base de Cotización</t>
  </si>
  <si>
    <t>SBC = SB x FSBC</t>
  </si>
  <si>
    <r>
      <t xml:space="preserve">Seguro de riesgos de trabajo </t>
    </r>
    <r>
      <rPr>
        <sz val="9"/>
        <rFont val="Arial"/>
        <family val="2"/>
      </rPr>
      <t xml:space="preserve">(Prima en el seguro de riesgos de trabajo derivada de la revision anual de la siniestralidad determinada por el IMSS) </t>
    </r>
  </si>
  <si>
    <t>73 y 74</t>
  </si>
  <si>
    <t>SBC =</t>
  </si>
  <si>
    <t>Prestaciones en especie (Cuota fija)</t>
  </si>
  <si>
    <t>I</t>
  </si>
  <si>
    <t>SMGVDF =</t>
  </si>
  <si>
    <t>Prestaciones en especie (Cuota adicional superior a 3 SMGVDF)</t>
  </si>
  <si>
    <t>II</t>
  </si>
  <si>
    <t>2.57% (SBC - 3 SMGVDF) =</t>
  </si>
  <si>
    <t>Prestaciones en especie (Seguro de enfermedades y maternidad)</t>
  </si>
  <si>
    <t>2º parrafo</t>
  </si>
  <si>
    <t>Prestaciones en dinero (Seguro de enfermedades y maternidad)</t>
  </si>
  <si>
    <t>Seguro de invalidez y vida</t>
  </si>
  <si>
    <t>Seguro de retiro</t>
  </si>
  <si>
    <t>Seguro de cesantía en edad avanzada y vejez</t>
  </si>
  <si>
    <t>Guarderías y prestaciones sociales</t>
  </si>
  <si>
    <t>Impuesto INFONAVIT</t>
  </si>
  <si>
    <t>Ley del INFONAVIT</t>
  </si>
  <si>
    <t>Ps</t>
  </si>
  <si>
    <t>Fracción decimal obligaciones obrero patronal derivadas</t>
  </si>
  <si>
    <t>Sumas:</t>
  </si>
  <si>
    <t>Factor de Salario Real</t>
  </si>
  <si>
    <t>Salario Real</t>
  </si>
  <si>
    <t>Articulo 160 del Reglamento de la Ley de Obras Publicas y Servicios Relacionados con las Mismas</t>
  </si>
  <si>
    <t>Articulo 159 del Reglamento de la Ley de Obras Publicas y Servicios Relacionados con las Mismas</t>
  </si>
  <si>
    <t>Formula:</t>
  </si>
  <si>
    <t>Fsr</t>
  </si>
  <si>
    <t>SR</t>
  </si>
  <si>
    <t>Operación:</t>
  </si>
  <si>
    <t>ADMINISTRACION PORTUARIA INTEGRAL DE VERACRUZ, S.A. DE C.V.</t>
  </si>
  <si>
    <t xml:space="preserve">OBRA: </t>
  </si>
  <si>
    <t>EMPRESA PARTICIPANTE</t>
  </si>
  <si>
    <t xml:space="preserve"> </t>
  </si>
  <si>
    <t>LICITACION Nº.</t>
  </si>
  <si>
    <t>DOCUMENTO Nº. PT-09</t>
  </si>
  <si>
    <t>NOMBRE Y FIRMA DEL REPRESENTANTE LEGAL.</t>
  </si>
  <si>
    <t>CLA VE</t>
  </si>
  <si>
    <t>DESCRICION DE LA MAQUINARIA Y EQUIPO</t>
  </si>
  <si>
    <t>MARCA</t>
  </si>
  <si>
    <t>MODELO</t>
  </si>
  <si>
    <t>CAPACIDAD
NOMINAL</t>
  </si>
  <si>
    <t>Nº DE
 SERIE</t>
  </si>
  <si>
    <t>POTENCIA
EFECT. H.P.</t>
  </si>
  <si>
    <t>CANTIDAD
DE
MAQUI-
NARIA A
UTILIZAR</t>
  </si>
  <si>
    <t>EDAD
AÑOS</t>
  </si>
  <si>
    <t xml:space="preserve">ESTADO DE
CONSERVACION </t>
  </si>
  <si>
    <t>DIRECCION DETALLADA
DE LA UBICACIÓN ACTUAL DE LA MAQUINARIA O EQUIPO</t>
  </si>
  <si>
    <t>MAQUINARIA O EQUIPO PROPIEDAD DE LA EMPRESA PARTICIPANTE</t>
  </si>
  <si>
    <t>EMPRESA ARRENDADORA DE LA MAQUINARIA Y EQUIPO</t>
  </si>
  <si>
    <t>Nº
FACTURA</t>
  </si>
  <si>
    <t>FECHA DE
FACTURA</t>
  </si>
  <si>
    <t>CASA
COMERCIAL</t>
  </si>
  <si>
    <t>NOMBRE DE LA EMPRESA ARRENDADORA</t>
  </si>
  <si>
    <t>TELEFONO
(CON LADA)</t>
  </si>
  <si>
    <t>NOMBRE DE LA PERSONA QUE DA REFERENCIA DEL EQUIPO</t>
  </si>
  <si>
    <t>FECHA DE
DISPONIBILIDAD</t>
  </si>
  <si>
    <t>FECHA DE INICIO :</t>
  </si>
  <si>
    <t>FECHA DE TERMINACION :</t>
  </si>
  <si>
    <t>Materiales</t>
  </si>
  <si>
    <t>Checar filas ocultas</t>
  </si>
  <si>
    <t>LLANTAS 3TON</t>
  </si>
  <si>
    <t>LLANTAS PARA CAMIONETA 3 TON.</t>
  </si>
  <si>
    <t>PZA</t>
  </si>
  <si>
    <t>CELOTEX</t>
  </si>
  <si>
    <t>JUNTA PREMOLDEADA CELOTEX</t>
  </si>
  <si>
    <t>M2</t>
  </si>
  <si>
    <t>PRIMARIO ANTIC</t>
  </si>
  <si>
    <t>PRIMARIO ANTICORROSIVO, COMEX</t>
  </si>
  <si>
    <t>litro</t>
  </si>
  <si>
    <t>TWH 8</t>
  </si>
  <si>
    <t>Cable thw cal. 8</t>
  </si>
  <si>
    <t>Ml</t>
  </si>
  <si>
    <t>CINTA 23</t>
  </si>
  <si>
    <t>Cinta de aislar scoth 23</t>
  </si>
  <si>
    <t>ESMALTE 100</t>
  </si>
  <si>
    <t>ESMALTE ANTICORROSIVO 100 DE COMEX</t>
  </si>
  <si>
    <t>THW 10 V</t>
  </si>
  <si>
    <t>Cable thw cal. 10 color verde</t>
  </si>
  <si>
    <t>OMEGA 19MM</t>
  </si>
  <si>
    <t>Abrazadera tipo omega de 19mm</t>
  </si>
  <si>
    <t>Pza</t>
  </si>
  <si>
    <t>TEE SAN 4</t>
  </si>
  <si>
    <t>TEE DE PVC SANITARIA DE 4"</t>
  </si>
  <si>
    <t>TABACO 6</t>
  </si>
  <si>
    <t>CONECTOR RECTO CAL 6</t>
  </si>
  <si>
    <t>HILO TAMSA</t>
  </si>
  <si>
    <t>HILO DE CAÑAMO TAMSA</t>
  </si>
  <si>
    <t>CR PVC 13MM</t>
  </si>
  <si>
    <t>CONECTOR RECTO DE PVC DE 13 MM</t>
  </si>
  <si>
    <t>FIJACION</t>
  </si>
  <si>
    <t>ELEMENTOS DE FIJACION (TAQUETE DE PLASTICO, PIJA, TORNILLO, REMACHE, SELLADOR, FELPA, ETC.)</t>
  </si>
  <si>
    <t>LOTE</t>
  </si>
  <si>
    <t>CINCHOS</t>
  </si>
  <si>
    <t>Cinchos de plastico de 30 cm</t>
  </si>
  <si>
    <t>APAGADOR 3 VIAS</t>
  </si>
  <si>
    <t>APAGADOR 3 VÍAS MARFIL, 125 VCA, 10 AMPER, MARCA ARROW HART, CAT. N°  MT1493, O EQUIVALENTE.</t>
  </si>
  <si>
    <t>ENERGIA ELECTRICA</t>
  </si>
  <si>
    <t>ENERGIA ELECTRICA, CONSUMO</t>
  </si>
  <si>
    <t>KW</t>
  </si>
  <si>
    <t>TAX</t>
  </si>
  <si>
    <t>ORNILLO DE ACERO INOXIDABLE DE 1/2" DIAM. X 2" DE LARGO CON TUERCA Y ARANDELA DE PRESION</t>
  </si>
  <si>
    <t>TAQUETE</t>
  </si>
  <si>
    <t>TAQUETE EXPANSION DE 1/2" DE DIAM. X 4" DE LARGO CON TUERCA Y ARANDELAS DE PRESION</t>
  </si>
  <si>
    <t>CINTA ROTULADA</t>
  </si>
  <si>
    <t>Cinta rotulada de pvc</t>
  </si>
  <si>
    <t>CONTACTO DOBLE</t>
  </si>
  <si>
    <t>CONTACTO DOBLE POLARIZADO PARA OPERAR 127 VOLTS, CALIDAD MODUS, INCLUYE: CHALUPA, TAPA, RECEPTACULO CALIODAD MODUS,</t>
  </si>
  <si>
    <t>ABRA UNIC 1/2</t>
  </si>
  <si>
    <t>ABRAZADERA PARA TUBO DE  1/2", PARA CANAL UNISTRUT ESTÁNDAR, MARCA RAMSET, CATÁLOGO N° U-802, CON TUERCA UT-14 R, O EQUIVALENTE.</t>
  </si>
  <si>
    <t>LLANTAS MONTACARGAS</t>
  </si>
  <si>
    <t>LLANTAS  SOLIDAS MONTACARGAS</t>
  </si>
  <si>
    <t>CODO SAN 90</t>
  </si>
  <si>
    <t>CODO DE PVC SANIATRIO DE 4" x 90°</t>
  </si>
  <si>
    <t>PZ</t>
  </si>
  <si>
    <t>CU 2</t>
  </si>
  <si>
    <t>cable d ecobre desnudo cal. 2</t>
  </si>
  <si>
    <t>OMEGA 1/2</t>
  </si>
  <si>
    <t>ABRAZADERA OMEGA ½"</t>
  </si>
  <si>
    <t>CADENA 1/2</t>
  </si>
  <si>
    <t>CADENA DE ACERO GALVANIZADO DE 1/2"</t>
  </si>
  <si>
    <t>KG</t>
  </si>
  <si>
    <t>TANGIL</t>
  </si>
  <si>
    <t>PEGAMENTO PARA PVC TANGIL</t>
  </si>
  <si>
    <t>APAGADOR</t>
  </si>
  <si>
    <t>APAGADOR SENCILLO PARA OPERAR 127 VOLTS, CALIDAD MODUS, INCLUYE: CHALUPA DE PLASTICO, BASE METÁLICA Y TAPA</t>
  </si>
  <si>
    <t>PINTURA ESMALTE</t>
  </si>
  <si>
    <t>ESMALTE ALKIDALICO VELMAR COMEX.</t>
  </si>
  <si>
    <t>LT</t>
  </si>
  <si>
    <t>PVC PESADO 13MM</t>
  </si>
  <si>
    <t>TUBERIA PVC TIPO PESADO DE 13 MM</t>
  </si>
  <si>
    <t>PVC 19MM</t>
  </si>
  <si>
    <t>TUBERIA DE PVC DE 19 MM. TIPO PESADO</t>
  </si>
  <si>
    <t>LLANTA RETRO</t>
  </si>
  <si>
    <t>LLANTA PARA RETROEXCAVADORA CATERPILLAR</t>
  </si>
  <si>
    <t>MALLA 6-6 10/10</t>
  </si>
  <si>
    <t>MALLA ARMEX ELECTROSOLDADA 6-6 10/10</t>
  </si>
  <si>
    <t>TAQUETE EXPANSION</t>
  </si>
  <si>
    <t>TAQUETE METÁLICO DE EXPANSIÓN CON DIÁMETRO DE CUERDA DE 3/8", MARCA RAMSET, CAT. N° Z-380, O EQUIVALENTE.</t>
  </si>
  <si>
    <t>ESTOPA</t>
  </si>
  <si>
    <t>kg</t>
  </si>
  <si>
    <t>QO-330</t>
  </si>
  <si>
    <t>INTERRUPTOR TERMOMAGNETICO, 2 POLOS, 30 A, 240/120 VCA, 60 Hz, ENCHUFABLE, MARCA SQUARE-D, TIPO QO, CLASE 730, CAT. Nº QO-330, O EQUIVALENTE.</t>
  </si>
  <si>
    <t>THW 14</t>
  </si>
  <si>
    <t>CABLE THW CAL. 14</t>
  </si>
  <si>
    <t>ML</t>
  </si>
  <si>
    <t>C2C2</t>
  </si>
  <si>
    <t>Conector a compresion de cobre c2c2</t>
  </si>
  <si>
    <t>ADELGAZADOR 4022</t>
  </si>
  <si>
    <t>ADELGAZADOR NAPKO 4022</t>
  </si>
  <si>
    <t>QO-120</t>
  </si>
  <si>
    <t>INTERRUPTOR TERMOMAGNETICO, 1 POLO, 20 A, 240/120 VCA, 60 Hz, ENCHUFABLE, MARCA SQUARE-D, TIPO QO, CLASE 730, CAT. Nº QO-120, O EQUIVALENTE.</t>
  </si>
  <si>
    <t>CAL</t>
  </si>
  <si>
    <t>CALHIDRA MARCA NACHON</t>
  </si>
  <si>
    <t>TON</t>
  </si>
  <si>
    <t>ADHESIVO HILTI</t>
  </si>
  <si>
    <t>ADHESIVO RE-500 HILTI</t>
  </si>
  <si>
    <t>TABACO 8</t>
  </si>
  <si>
    <t>CONECTORES A TOPE CAL 8</t>
  </si>
  <si>
    <t>UNICANAL 4X2</t>
  </si>
  <si>
    <t>Unicanal de 4x2</t>
  </si>
  <si>
    <t>TAPA APAGADOR</t>
  </si>
  <si>
    <t>TAPA PARA APAGADOR, DE ALUMINIO LIBRE DE COBRE, MARCA CROUSE HINDS DOMEX, CAT-Nº D532G, O EQUIVAlENTE.</t>
  </si>
  <si>
    <t>ACEITE 40</t>
  </si>
  <si>
    <t>ACEITE PARA MOTRO A GASOLINA 40, QUAKER STATE</t>
  </si>
  <si>
    <t>THW 12-V</t>
  </si>
  <si>
    <t>Cable thw cal. 12 color verde</t>
  </si>
  <si>
    <t>ROLDANA 3/8</t>
  </si>
  <si>
    <t>ROLDANA PLANA, ROLDANA DE PRESIÓN Y TUERCA DE 3/8" DE DIÁMETRO NOMINAL, MARCA RAMSET O EQUIVALENTE.</t>
  </si>
  <si>
    <t>ZAPATA 1-4</t>
  </si>
  <si>
    <t>Zapata un ojillo cal. 4</t>
  </si>
  <si>
    <t>USO RUDO 3X14</t>
  </si>
  <si>
    <t>CORDÓN DE USO RUDO DE 3x14 AWG</t>
  </si>
  <si>
    <t>RA-20</t>
  </si>
  <si>
    <t>ESMALTE ALKIDALICO NAPKO RA-20, SHERWIN WILLIAMS.</t>
  </si>
  <si>
    <t>ZAPATA 1-6</t>
  </si>
  <si>
    <t>Zapata un ojillo cla. 6</t>
  </si>
  <si>
    <t>PVC 1/2</t>
  </si>
  <si>
    <t>tubo de pvc de 1/2</t>
  </si>
  <si>
    <t>REDONDO 1/2</t>
  </si>
  <si>
    <t>VARILLA REDONDA DE 1/2" DE DIAMETRO. GALVANIZADA POR INMERSION EN CALIENTE.</t>
  </si>
  <si>
    <t>QO-115</t>
  </si>
  <si>
    <t>INTERRUPTOR TERMOMAGNETICO, 1 POLO, 15 A, 240/120 VCA, 60 Hz, ENCHUFABLE, MARCA SQUARE-D, TIPO QO, CLASE 730, CAT. Nº QO-115, O EQUIVALENTE.</t>
  </si>
  <si>
    <t>CINTA ACERO</t>
  </si>
  <si>
    <t>CINTA PERFORADA DE FIERRO GALVANIZADO CALIBRE  24, DE 19 mm DE ANCHO Y 0.8 mm DE ESPESOR, MARCA CRONIMEX O EQUIVALENTE.</t>
  </si>
  <si>
    <t>THW 10</t>
  </si>
  <si>
    <t>Cable thw cal. 10</t>
  </si>
  <si>
    <t>TUBO PVC SANIT 4</t>
  </si>
  <si>
    <t>TUBO DE PVC SANITARIO DE 4" DE DIAMETRO MARCA DURALON</t>
  </si>
  <si>
    <t>FS-16</t>
  </si>
  <si>
    <t>CAJA DE CONEXIONES CONDULET SERIE RECTANGULAR, DE ALUMINIO LIBRE DE COBRE, TIPO "FS", DE 16 mm (1/2"), MARCA CROUSE HINDS DOMEX, CAT. Nº FS-1, CON EMPAQUE DE NEOPRENO CAT. GASK 91N, O EQUIVALENTE.</t>
  </si>
  <si>
    <t>CURAFEST</t>
  </si>
  <si>
    <t>CURAFEST ADITIVO PARA CURADO DE CONCRETO, MARCA FESTER.</t>
  </si>
  <si>
    <t>ZAPATA 1-500</t>
  </si>
  <si>
    <t>Zapata ponchable cal. 500, un ojillo</t>
  </si>
  <si>
    <t>ZAPATA 1-3/0</t>
  </si>
  <si>
    <t>Zapata ponchable un ojillo cal. 3/0</t>
  </si>
  <si>
    <t>ZAPATA 1-2</t>
  </si>
  <si>
    <t>Zapata un ojillo cal. 2</t>
  </si>
  <si>
    <t>ANGULO 1-3/4</t>
  </si>
  <si>
    <t>ANGULO DE ACERO DE 1-3/4" x 3/16".</t>
  </si>
  <si>
    <t>CURVAS DE 13 MM</t>
  </si>
  <si>
    <t>CURVAS DE 13 MM de pvc</t>
  </si>
  <si>
    <t>SELLADOR ACRITON</t>
  </si>
  <si>
    <t>SELLADOR ACRILICO ACRITON, FESTER</t>
  </si>
  <si>
    <t>L-16</t>
  </si>
  <si>
    <t>CAJA DE CONEXIONES CONDULET SERIE OVALADA, DE ALUMINIO LIBRE DE COBRE, TIPO "L", DE 16 mm (1/2"), MARCA CROUSE HINDS DOMEX, SERIE 7, CAT. Nº L-17, CON TAPA CIEGA CAT. Nº 170-M3 Y EMPAQUE CERRADO DE NEOPRENO CAT. Nº GASK-571-N, O EQUIVALENTE.</t>
  </si>
  <si>
    <t>SELLADOR</t>
  </si>
  <si>
    <t>SELLADOR VIILICO, COMEX.</t>
  </si>
  <si>
    <t>FOTOCELDA 1500</t>
  </si>
  <si>
    <t>BASE Y FOTOCELDA DE 1500 WATTS</t>
  </si>
  <si>
    <t>COPLE PVC 19MM</t>
  </si>
  <si>
    <t>COPLE DE  PVC PESADO DE 19 MM</t>
  </si>
  <si>
    <t>ZAPATA 1-4/0</t>
  </si>
  <si>
    <t>Zapata un ojillo cal. 4/0</t>
  </si>
  <si>
    <t>Paz</t>
  </si>
  <si>
    <t>T-16</t>
  </si>
  <si>
    <t>CAJA DE CONEXIONES CONDULET SERIE OVALADA, DE ALUMINIO LIBRE DE COBRE, TIPO "T", DE 16 mm (1/2"), MARCA CROUSE HINDS DOMEX, SERIE 7, CAT. Nº T-17, CON TAPA CIEGA CAT. Nº 170-M3 Y EMPAQUE CERRADO DE NEOPRENO CAT. Nº GASK-571-N, O EQUIVALENTE.</t>
  </si>
  <si>
    <t>TABIQUE</t>
  </si>
  <si>
    <t>TABIQUE DE BARRO ROJO RECOCIDO DE LA REGION DE 7x14x28CM</t>
  </si>
  <si>
    <t>millar</t>
  </si>
  <si>
    <t>MANGA</t>
  </si>
  <si>
    <t>MANGA TERMOCONTRACTIL CALIDAD RAYCHEM</t>
  </si>
  <si>
    <t>CURVA EXT</t>
  </si>
  <si>
    <t>CURVA EXTERIOR DE  ALUMINIO DE 12"  CALIDAD CROUSE HINDS</t>
  </si>
  <si>
    <t>7 TERMINALES</t>
  </si>
  <si>
    <t>BASE SOCKET  DE 7 TERMINALES, 100 AMP.  MARCA S QUARE D,</t>
  </si>
  <si>
    <t>ZAPATA 1-2/0</t>
  </si>
  <si>
    <t>Zapata un ojillo cal. 2/0</t>
  </si>
  <si>
    <t>DUELA 1"X4"</t>
  </si>
  <si>
    <t>DUELA DE MADERA DE PINO DE 2a</t>
  </si>
  <si>
    <t>ANGULO 2X2</t>
  </si>
  <si>
    <t>ANGULO DE ACERO DE 2" x 2" x 1/4", GALVANIZADO POR INMERSION EN CALIENTE</t>
  </si>
  <si>
    <t>AGUA</t>
  </si>
  <si>
    <t>AGUA LIMPIA, LIBRE DE AGENTES CONTAMINANTES PROPIA PARA FABRICACION DE MEZCLAS, MORTEROS Y CONCRETOS Y COMPACTACION DE RELLENOS Y SUELOS.</t>
  </si>
  <si>
    <t>M3</t>
  </si>
  <si>
    <t>POLIN 2"X2"</t>
  </si>
  <si>
    <t>POLIN DE MADERA DE PINO DE 2a DE 2"x2"x8'</t>
  </si>
  <si>
    <t>ELECTRODO 60-13</t>
  </si>
  <si>
    <t>ELECTRODO 60-13 1/8" INFRA.</t>
  </si>
  <si>
    <t>PVC SAN 4</t>
  </si>
  <si>
    <t>TUBO DE PVC SANITARIO DE 4" DE DIAMETRO</t>
  </si>
  <si>
    <t>ADAPTADOR 3/0</t>
  </si>
  <si>
    <t>Adaptador para aterrizar pantalla cal. 3/0</t>
  </si>
  <si>
    <t>VARILLA 3/8</t>
  </si>
  <si>
    <t>VARILLA ROSCADA GALVANIZADA DE 3/8", MARCA RAMSET, CAT. Nº R-146A, O EQUIVALENTE.</t>
  </si>
  <si>
    <t>PG 16MM</t>
  </si>
  <si>
    <t>TUBO CONDUIT DE FIERRO GALVANIZADO, PARED GRUESA, DE 16mm (1/2") DE DIAMETRO, MARCA CATUSA, CLAVE 13-AG, O EQUIVALENTE.</t>
  </si>
  <si>
    <t>ARENA SILICA</t>
  </si>
  <si>
    <t>ARENA SILICA LAVADA DE LA REGION</t>
  </si>
  <si>
    <t>LLANTA VOLTEO</t>
  </si>
  <si>
    <t>LLANTA PARA CAMION VOLTEO</t>
  </si>
  <si>
    <t>pieza</t>
  </si>
  <si>
    <t>BALASTRO</t>
  </si>
  <si>
    <t>BALASTRO, SCRENEEN.</t>
  </si>
  <si>
    <t>TAQUETES</t>
  </si>
  <si>
    <t>TAQUETES EXPANSIVOS DE 1/4"</t>
  </si>
  <si>
    <t>ANGULO 3X3</t>
  </si>
  <si>
    <t>ANGULO DE ACERO DE 3" x 3" x 1/4", GALVANIZADO POR INMERSION ENCALIENTE</t>
  </si>
  <si>
    <t>CURVA 19MM PVC</t>
  </si>
  <si>
    <t>Curva d epvc pesado de 19mm</t>
  </si>
  <si>
    <t>POLIN 2X2</t>
  </si>
  <si>
    <t>POLIN DE PINO DE 2a DE 2" x 2" x8', 10 USOS.</t>
  </si>
  <si>
    <t>ALAMBRE RECOCIDO</t>
  </si>
  <si>
    <t>ALAMBRE RECOCIDO, CAL. 16 Y 18.</t>
  </si>
  <si>
    <t>ESPARRAJO</t>
  </si>
  <si>
    <t>ESPARRAGO DE ½'' X 1.0 LONG.</t>
  </si>
  <si>
    <t>RP-3</t>
  </si>
  <si>
    <t>RECUBRIMIENTO PRIMARIO RP-3 INORGANICO DE ZINC, SHERWIN WILLIAMS</t>
  </si>
  <si>
    <t>CODO OCC 3/0</t>
  </si>
  <si>
    <t>CODO PREMOLDEADO CALIBRE 3/0 AWG., 15 KV., CALIDAD ELASTIMOLD,</t>
  </si>
  <si>
    <t>PERFIL ALUMINIO 2</t>
  </si>
  <si>
    <t>PERFIL DE ALUMINIO DE LINEA DE 2", COLOR BLANCO.</t>
  </si>
  <si>
    <t>ZAPATA 1-250</t>
  </si>
  <si>
    <t>Zapata un ojillo cal. 250</t>
  </si>
  <si>
    <t>THW 8</t>
  </si>
  <si>
    <t>CLAVO GALV</t>
  </si>
  <si>
    <t>CLAVO GALVANIZADO MEDIDAS DE 2", 2-1/2", 3", 4"</t>
  </si>
  <si>
    <t>ARMEX 6-6 6/6</t>
  </si>
  <si>
    <t>MALLA ELCTROSOLDADA ARMEX 6-6 6/6</t>
  </si>
  <si>
    <t>ARMEX 12X12-4</t>
  </si>
  <si>
    <t>ARMEX PARA CASTILLO 12 x 12 - 4</t>
  </si>
  <si>
    <t>CADENA</t>
  </si>
  <si>
    <t>CADENA DE ALAMBRE GALVANIZADA, CAL. N° 12.</t>
  </si>
  <si>
    <t>LF-16</t>
  </si>
  <si>
    <t>CAJA DE CONEXIONES CONDULET SERIE OVALADA, DE ALUMINIO LIBRE DE COBRE, TIPO "LF", DE 16 mm (1/2"), MARCA CROUSE HINDS DOMEX, SERIE 7, CAT. Nº LF-17, CON TAPA CIEGA CAT. Nº 170-M3 Y EMPAQUE CERRADO DE NEOPRENO CAT. Nº GASK-571-N, O EQUIVALENTE.</t>
  </si>
  <si>
    <t>THW 12</t>
  </si>
  <si>
    <t>CABLE DE COBRE CAL. 12 CON AISLAMIENTO THW-LS, VINANEL XXI, 600 VOLTS, 90ªC, MARCA CONDUMEX.</t>
  </si>
  <si>
    <t>PERFIL ALUMINIO 3</t>
  </si>
  <si>
    <t>PERFIL DE ALUMINIO BLANCO DE 3" X 1/4", COLOR BLANCO.</t>
  </si>
  <si>
    <t>TABLA 12</t>
  </si>
  <si>
    <t>TABLA DE PINO DE 2a DE 12" x 12" x 8', 10 USOS.</t>
  </si>
  <si>
    <t>POLIN 4X4</t>
  </si>
  <si>
    <t>POLIN DE PINO DE 2a DE 4" x 4" x 8', 10 USOS.</t>
  </si>
  <si>
    <t>TERMINAL</t>
  </si>
  <si>
    <t>TERMINAL TIPO INTERIOR 15 KV. CALIBRE 1/0 AWG., CALIDAD RAYCHEM</t>
  </si>
  <si>
    <t>THW 6</t>
  </si>
  <si>
    <t>Cable thw cal.6</t>
  </si>
  <si>
    <t>PTR 2-1/2</t>
  </si>
  <si>
    <t>PTR DE 2-1/2" x 2-1/2" (verde).</t>
  </si>
  <si>
    <t>CIMBRAFEST</t>
  </si>
  <si>
    <t>CIMBRAFEST, DESMOLDANTE DE CIMBRA, MARCA FESTER..</t>
  </si>
  <si>
    <t>T 12X6</t>
  </si>
  <si>
    <t>T ALUMINIO DE 12" X  6" CALIDAD CROUSE HINDS</t>
  </si>
  <si>
    <t>T 12</t>
  </si>
  <si>
    <t>T ALUMINIO DE 12"  CALIDAD CROUSE HINDS</t>
  </si>
  <si>
    <t>ACRIFLEX</t>
  </si>
  <si>
    <t>ACRIFLEX MALLA</t>
  </si>
  <si>
    <t>ACEITE 60</t>
  </si>
  <si>
    <t>ACEITE PARA MOTOR A DIESSEL, MARCA INTERNATIONAL</t>
  </si>
  <si>
    <t>INSERTO</t>
  </si>
  <si>
    <t>boquilla inserto bushing 15 kv, mca elastimold</t>
  </si>
  <si>
    <t>MEGGER</t>
  </si>
  <si>
    <t>Pruebas electricas de resistencia</t>
  </si>
  <si>
    <t>GASOLINA</t>
  </si>
  <si>
    <t>GASOLINA MAGNA SIN</t>
  </si>
  <si>
    <t>HI POT</t>
  </si>
  <si>
    <t>Pruebas electricas</t>
  </si>
  <si>
    <t>EMPALME 1/0</t>
  </si>
  <si>
    <t>EMPALME PREMOLDEADO CALIBRE 1/0 AWG., 15 KV., CALIDAD ELASTIMOLD, INCLUYE: 0.40 MT. DE LARGO DE MANGA TERMOCONTRACTIL CALIDAD RAYCHEM</t>
  </si>
  <si>
    <t>CHAROLA 6X4</t>
  </si>
  <si>
    <t>CHAROLA DE ALUMINIO DE 6" X 4" CALIDAD CROUSE HINDS</t>
  </si>
  <si>
    <t>NQOD12-3AB11S</t>
  </si>
  <si>
    <t>TABLERO DE ALUMBRADO Y DISTRIBUCION, 1 FASE, 3 HILOS, 220/127 VCA, 60 Hz, 12 POLOS, SIN INTERRUPTOR PRINCIPAL, EN GABINETE PARA SERVICIO INTERIOR DE 14 PULGADAS DE ANCHO, DE SOBREPONER, CON BARRAS DE TIERRA Y NEUTRO, CON PUERTA, CHAPA Y LLAVE, MARCA SQUAR</t>
  </si>
  <si>
    <t>ADAPTADOR 1/0</t>
  </si>
  <si>
    <t>Adaptador para aterrizar pantalla cal. 1/0, Mca Elastimold</t>
  </si>
  <si>
    <t>CIMBRAPLAY 15</t>
  </si>
  <si>
    <t>CIMBRAPLAY DE 15 MM, CALIDAD.</t>
  </si>
  <si>
    <t>EXTINTOR 9</t>
  </si>
  <si>
    <t>EXTINTOR EN POLVO DE 9KG CLASE A-B-C</t>
  </si>
  <si>
    <t>GANCHO</t>
  </si>
  <si>
    <t>GANCHO DE ACERO GALVANIZADO, CAL. N° 10, TIPO "S".</t>
  </si>
  <si>
    <t>LUMINARIA INDUSTRIAL</t>
  </si>
  <si>
    <t>LUMINARIA DEL TIPO INDUSTRIAL CON 2 LAMPARAS FLOURESCENTES T8 DE 59 WATTS CADA UNA, 127 VCA, 60 HZ, CON BALASTRO MAGNETICO AHORRADOR DE ENERGIA, CON REFLECTOR CON BASE SUPERIOR CERRADA CON REVESTIMIENTO PLATEADO, ACABADO ESMALTE BLANCO, MARCA COOPER LIGTH</t>
  </si>
  <si>
    <t>DISCO DIAMANTE</t>
  </si>
  <si>
    <t>DISCO DE CORTE PUNTA DE DIAMANTE, MARCA WACKER, CUTMATIC.</t>
  </si>
  <si>
    <t>CUERPO T</t>
  </si>
  <si>
    <t>CONECTOR TIPO "T" PARA 600 AMP. 15 KV. PARA CONDUCTOR ELÉCTRICO CALIBRE  3/0 AWG</t>
  </si>
  <si>
    <t>DETECTOR ION</t>
  </si>
  <si>
    <t>DETECTOR IONICO DE 120VAC CON RESPALDO DE BATERIA 4120SB, CON ALARMA DE 85db INCLUIDA Y LED INDICADOR DE ESTADO</t>
  </si>
  <si>
    <t>TUBO GO 4 C-40</t>
  </si>
  <si>
    <t>TUBO GALVANIZADO DE 4" DE DIAMETRO, CEDULA 40.</t>
  </si>
  <si>
    <t>VINIMEX</t>
  </si>
  <si>
    <t>PINTURA VINILICA LINEA VINIMEX, MARCA COMEX.</t>
  </si>
  <si>
    <t>COLADERA 4959</t>
  </si>
  <si>
    <t>COLADERA HELVEX, MOD. 4959.</t>
  </si>
  <si>
    <t>BLOCK 15X20X40</t>
  </si>
  <si>
    <t>BLOCK DE CONCRETO DE 15 x 20 x 40 CMS.</t>
  </si>
  <si>
    <t>TUBO PVC HCO 3</t>
  </si>
  <si>
    <t>TUBO DE PVC HIDRAULICO DE 3" DE DIAMTERO, INCLUYE EMPAQUE Y LUBRICANTE.</t>
  </si>
  <si>
    <t>ACRITON 10</t>
  </si>
  <si>
    <t>IMPERMEABILIZANTE ACRITON BLANCO 10 AÑOS, FESTER.</t>
  </si>
  <si>
    <t>CODO OCC</t>
  </si>
  <si>
    <t>Conector tipo codo operacion con carga 15 kv, Mca Elastimold</t>
  </si>
  <si>
    <t>ARENA</t>
  </si>
  <si>
    <t>ARENA LIMPIA PARA FABRICACION DE MORTEROS Y CONCRETOS.</t>
  </si>
  <si>
    <t>SEPARADOR PVC 3</t>
  </si>
  <si>
    <t>SEPARADOR DE PVC PARA TUBERIA PAD DE 3" DE DIAMETRO.</t>
  </si>
  <si>
    <t>PERFIL HSS 2X6X3/16</t>
  </si>
  <si>
    <t>PERFIL HSS 2X6X3/16"</t>
  </si>
  <si>
    <t>GUIA</t>
  </si>
  <si>
    <t>Guia de acerada cal. 8</t>
  </si>
  <si>
    <t>OCEAN II</t>
  </si>
  <si>
    <t xml:space="preserve"> LUMINARIA DE SOBREPONER CALIDAD CONSTRULITA OCEAN II, A PRUEBA DE POLVO Y HUMEDAD, PARA LAMPARA FLUORESCENTE LIBNEAL T8 X 32 WATTS Y BALASTRO ELECTRONICO DE 127 VOLTS, CON DIFUSOR ACRILICO</t>
  </si>
  <si>
    <t>PLACA 1/2</t>
  </si>
  <si>
    <t>PLACA DE ACERO DE 1/2" GALVANIZADDA POR INMERSION EN CALIENTE.</t>
  </si>
  <si>
    <t>MANGA 3""</t>
  </si>
  <si>
    <t>manga termocontactil de 3"</t>
  </si>
  <si>
    <t>CHAROLA 12X4</t>
  </si>
  <si>
    <t>CHAROLA DE ALUMINIO DE 12" X 4" CALIDAD CROUSE HINDS</t>
  </si>
  <si>
    <t>CU 1/0</t>
  </si>
  <si>
    <t>Cable de cobre desnudo cal. 1/0</t>
  </si>
  <si>
    <t>GRAVA</t>
  </si>
  <si>
    <t>GRAVA TRITURADA DE 3/4".</t>
  </si>
  <si>
    <t>CARRETE</t>
  </si>
  <si>
    <t>CARRETE DE MADERA</t>
  </si>
  <si>
    <t>CONC PREMEZC 250</t>
  </si>
  <si>
    <t>CONCRETO PREMEZCLADO f'c=250kg/cm2, ELABORADO EN PLANTA Y PUESTO EN SITIO POR EL FABRICANTE, PARA GARANTIZAR SU CORRECTO FRAGUADO, MADUREZ Y RESISTENCIA, INCLUYE BOMBEO.</t>
  </si>
  <si>
    <t>LAMINA CAL 10</t>
  </si>
  <si>
    <t>LAMINA DE ACERO CALIBRE 10</t>
  </si>
  <si>
    <t>THW 1/0</t>
  </si>
  <si>
    <t>Cable thw cal. 1/0</t>
  </si>
  <si>
    <t>DIESSEL</t>
  </si>
  <si>
    <t>THW 3/0</t>
  </si>
  <si>
    <t>Cable de cobre thw cal. 3/0</t>
  </si>
  <si>
    <t>VARILLA</t>
  </si>
  <si>
    <t>VARILLA DE ALTA RESISTENCIA SICARTSA, F'y=4,200kg/cm2.</t>
  </si>
  <si>
    <t>ton</t>
  </si>
  <si>
    <t>POTENCIA 3/0</t>
  </si>
  <si>
    <t>CONDUCTOR  CON AISLAMIENMTO XLP, 15 KV.,  COBRE, CALIBRE 3/0 AWG,</t>
  </si>
  <si>
    <t>mL</t>
  </si>
  <si>
    <t>CONC MR 48</t>
  </si>
  <si>
    <t>CONCRETO HIDRAULICO PREMEZC MR-48kg/cm2</t>
  </si>
  <si>
    <t>POTENCIA 1/0</t>
  </si>
  <si>
    <t>CONDUCTOR  CON AISLAMIENMTO XLP, 15 KV.,  COBRE, CALIBRE 1/0 AWG,</t>
  </si>
  <si>
    <t>CEMENTO GRIS</t>
  </si>
  <si>
    <t>CEMENTO GRIS 30CPR, CEMEX.</t>
  </si>
  <si>
    <t>TUBO ELECT PAD 3</t>
  </si>
  <si>
    <t>TUBO ELECTRICO PAD DE 3" DE DIAMETRO, INCLUYE: EMPAQUE DE Y LUBRICANTE PARA SU ACOPLAMIIENTO.</t>
  </si>
  <si>
    <t>CONC 50</t>
  </si>
  <si>
    <t>CONCRETO DE f'c=50kg/cm2, FLUIDO. INCLUYE DEPOSITO EN SITIO POR TRANSPORTE DEL FABRICANTE, PARA GARANTIZAR SU CORRECTO FRAGUADO, MADURACION Y RESISTENCIA.</t>
  </si>
  <si>
    <t>THW 250</t>
  </si>
  <si>
    <t>Cable thw cal. 250</t>
  </si>
  <si>
    <t>500 KVA , ANILLO</t>
  </si>
  <si>
    <t>TRANSFORMADOR TIPO PEDESTAL DE 500 KVA. 13200/220/127 VOLTS. CALIDAD IEM METALIZADO, OPERACIÓN EN ANILLO,PINTURA METAL PRIME DE 3 MILS. DE ESPESOR Y RA-28 DE 10 MILS. DE ESPESOR CALIDAD SERWINS WILLIAN,</t>
  </si>
  <si>
    <t>Mano de Obra</t>
  </si>
  <si>
    <t>Total de Materiales:</t>
  </si>
  <si>
    <t>TEC LABORATORIO</t>
  </si>
  <si>
    <t>TECNICO LABORATRISTAS PARA PRUEBAS DE LABORATORIO DE RERSISTENCIA DE MATERIALES</t>
  </si>
  <si>
    <t>jor</t>
  </si>
  <si>
    <t>OF PLOMERO</t>
  </si>
  <si>
    <t>OFICIAL DE PLOMERIA</t>
  </si>
  <si>
    <t>OF ALUMINIO</t>
  </si>
  <si>
    <t>OFICIAL ALUMINERO</t>
  </si>
  <si>
    <t>OPER LIGERO</t>
  </si>
  <si>
    <t>OPERADOR DE EQUIPO LIGERO</t>
  </si>
  <si>
    <t>TECNICO</t>
  </si>
  <si>
    <t>TECNICO PARA CALIBRACION</t>
  </si>
  <si>
    <t>OF CIMBRADOR</t>
  </si>
  <si>
    <t>OFICIAL CIMBRADOR.</t>
  </si>
  <si>
    <t>OF ANCLAJE</t>
  </si>
  <si>
    <t>OFICIAL DE ANCLAJE</t>
  </si>
  <si>
    <t>CHOFER</t>
  </si>
  <si>
    <t>CHOFER DE CAMION ESTACAS, PICK UP, 3TON Y VOLTEO.</t>
  </si>
  <si>
    <t>OF PINTOR</t>
  </si>
  <si>
    <t>OFICIAL PINTOR</t>
  </si>
  <si>
    <t>MAESTRO</t>
  </si>
  <si>
    <t>MAESTRO DE OBRA</t>
  </si>
  <si>
    <t>OPER PESADO</t>
  </si>
  <si>
    <t>OPERADOR DE EQUIPO PESADO</t>
  </si>
  <si>
    <t>OF PAILERO</t>
  </si>
  <si>
    <t>OFICIAL PAILERO</t>
  </si>
  <si>
    <t>OF FIERRO</t>
  </si>
  <si>
    <t>OFICIAL FIERRERO</t>
  </si>
  <si>
    <t>OF ALBAÑIL</t>
  </si>
  <si>
    <t>OFICAL DE ALBAÑILERIA</t>
  </si>
  <si>
    <t>AYUDANTE</t>
  </si>
  <si>
    <t>AYUDANTE GENERAL</t>
  </si>
  <si>
    <t>AYUD ELEC</t>
  </si>
  <si>
    <t>AYUDANTE ELECTRICO</t>
  </si>
  <si>
    <t>PEON</t>
  </si>
  <si>
    <t>OFICIAL ELEC</t>
  </si>
  <si>
    <t>OFICIAL ELECTRICO</t>
  </si>
  <si>
    <t>Herramienta</t>
  </si>
  <si>
    <t>Total de Mano de Obra:</t>
  </si>
  <si>
    <t>ES</t>
  </si>
  <si>
    <t>EQUIPO DE SEGURIDAD</t>
  </si>
  <si>
    <t>(%)mo</t>
  </si>
  <si>
    <t>HM</t>
  </si>
  <si>
    <t>HERRAMIENTA MENOR</t>
  </si>
  <si>
    <t>Maquinaria o Equipo</t>
  </si>
  <si>
    <t>Total de Herramienta:</t>
  </si>
  <si>
    <t>C.F. PINZA</t>
  </si>
  <si>
    <t>Pinza Hidraulica</t>
  </si>
  <si>
    <t>hora</t>
  </si>
  <si>
    <t>C.F. ESMERILADORA</t>
  </si>
  <si>
    <t>ESMERILADORA ANGULAR DEWALT KG2000-B3 DE 9" 2000W.</t>
  </si>
  <si>
    <t>C.F. VIBRADOR CONC</t>
  </si>
  <si>
    <t>VIBRADOR DE CONCRETO A-5000, WACKER, MOTOR HONDA DE 5.4 HP.</t>
  </si>
  <si>
    <t>C.F. CAMIONETA 3TON</t>
  </si>
  <si>
    <t>CAMIONETA DE 3.5 TONELADAS, FORD F-350</t>
  </si>
  <si>
    <t>C.F. COMPRESOR</t>
  </si>
  <si>
    <t>COMPRESOR DE AIRE EVANS 3HP E170ME500-170V, INCLUYE: MANGUERAS, MANOMETROS, PISTOLA DE AIRE, ETC.</t>
  </si>
  <si>
    <t>C.F. HILTI</t>
  </si>
  <si>
    <t>HILTI</t>
  </si>
  <si>
    <t>C.F. MAQ SOLDAR 300</t>
  </si>
  <si>
    <t>MAQUINA DE SOLDAR DE 300 AMPERES MARCA RAMIRO. CORRIENTE DIRECTA.</t>
  </si>
  <si>
    <t>C.F. ANDAMIOS</t>
  </si>
  <si>
    <t>MODULO DE ANDAMIO DE 2MTS DE ALTURA</t>
  </si>
  <si>
    <t>C.F. MONTACARGA 4</t>
  </si>
  <si>
    <t>MONTACARGA DE 4 TON CLARK CMP/50S</t>
  </si>
  <si>
    <t>C.F. BAILARINA</t>
  </si>
  <si>
    <t>BAILARINA 2.8 HP BS 50-4s, WACKER.</t>
  </si>
  <si>
    <t>C.F. CORTA CONCRETO</t>
  </si>
  <si>
    <t>CORTADORA DE CONCRETO CIPSA FS-1C, MOTOR KOHLER DE 8HP</t>
  </si>
  <si>
    <t>C.F. NISSAN</t>
  </si>
  <si>
    <t>CAMIONETA ESTACAS NISSAN, 1 TONELADA</t>
  </si>
  <si>
    <t>C.F. VOLTEO 7M3</t>
  </si>
  <si>
    <t>CAMION DE VOLTEO DE 7.00M3</t>
  </si>
  <si>
    <t>C.F. HIABB</t>
  </si>
  <si>
    <t>GRUA HIAB, MONTADA SOBRE CAMION VOLKSWAGEN 17-250E</t>
  </si>
  <si>
    <t>C.F. RETRO MARTILLO</t>
  </si>
  <si>
    <t>RETROEXCAVADORA CON CARGADOR (CUCHARON 1.34M3) Y MARTILLO DEMOLEDOR, CATERPILLAR MOD. 450 E</t>
  </si>
  <si>
    <t>Total de Equipo:</t>
  </si>
  <si>
    <t>TOTAL DEL REPORTE:</t>
  </si>
  <si>
    <t>Administración Portuaria Integral de Veracruz, S.A. de C.V.</t>
  </si>
  <si>
    <t>Departamento de Costos</t>
  </si>
  <si>
    <t>"                                                                                                                            "</t>
  </si>
  <si>
    <t>Concurso Nº:</t>
  </si>
  <si>
    <t>Fecha de inicio:</t>
  </si>
  <si>
    <t>Empresa licitante:</t>
  </si>
  <si>
    <t>Fecha termino:</t>
  </si>
  <si>
    <t>Fecha presentación:</t>
  </si>
  <si>
    <t>Veracruz, Ver.</t>
  </si>
  <si>
    <t>Tiempo de ejecución:</t>
  </si>
  <si>
    <t>Dias</t>
  </si>
  <si>
    <t>DETERMINACIÓN DEL PORCENTAJE DEL CARGO ADICIONAL</t>
  </si>
  <si>
    <t>Articulo 189 del Reglamento de la Ley de Obras Publicas y Servicios Relacionados con las Mismas.</t>
  </si>
  <si>
    <t>Datos obtenidos de la explosión de insumos:</t>
  </si>
  <si>
    <t>Unidad</t>
  </si>
  <si>
    <t xml:space="preserve">Cantidad </t>
  </si>
  <si>
    <t>Salario Base</t>
  </si>
  <si>
    <t>F.S.R.</t>
  </si>
  <si>
    <t>S.R.I.</t>
  </si>
  <si>
    <t>Importe Salario Base (ISB)</t>
  </si>
  <si>
    <t>Importe Salario Integrado (ISI)</t>
  </si>
  <si>
    <t>%</t>
  </si>
  <si>
    <t>Total de Materiales (CMA):</t>
  </si>
  <si>
    <t>( 1 )</t>
  </si>
  <si>
    <t>( 2 )</t>
  </si>
  <si>
    <t>Total de Mano de Obra (CMO) sin y con Factor de Salario Real (1 y 2):</t>
  </si>
  <si>
    <t>%MO001.</t>
  </si>
  <si>
    <t>Herramienta menor y equipo de seguridad.</t>
  </si>
  <si>
    <t>(%) m.o.</t>
  </si>
  <si>
    <t>Total de Herramienta y equipo de seguridad (CHE):</t>
  </si>
  <si>
    <t>Maquinaria y equipo</t>
  </si>
  <si>
    <t>Total de Maquinaria y equipo (CME):</t>
  </si>
  <si>
    <t>Calculo de Fianza de contingencia laboral:</t>
  </si>
  <si>
    <t>TOTAL COSTO DIRECTO (CD) = (CMA+CMO+CHE+CME):</t>
  </si>
  <si>
    <t>Importe total de mano de obra:</t>
  </si>
  <si>
    <t>Indirectos de oficina y campo (CI):</t>
  </si>
  <si>
    <t>50% del importe de M.O.:</t>
  </si>
  <si>
    <t>Subtotal A:</t>
  </si>
  <si>
    <t>Prima anual:</t>
  </si>
  <si>
    <t>Financiamiento (CF):</t>
  </si>
  <si>
    <t>Derechos prima:</t>
  </si>
  <si>
    <t>Subtotal B:</t>
  </si>
  <si>
    <t>Utilidad (CU):</t>
  </si>
  <si>
    <t>Importe de la fianza:</t>
  </si>
  <si>
    <t>Subtotal C:</t>
  </si>
  <si>
    <t>Cargos adicionales:</t>
  </si>
  <si>
    <r>
      <t xml:space="preserve">Servicio de vigilancia, inspección y control de obras y servicios </t>
    </r>
    <r>
      <rPr>
        <b/>
        <sz val="10"/>
        <rFont val="Arial"/>
        <family val="2"/>
      </rPr>
      <t>(0.5%)</t>
    </r>
    <r>
      <rPr>
        <sz val="10"/>
        <rFont val="Arial"/>
        <family val="2"/>
      </rPr>
      <t xml:space="preserve"> (Secretaria de la Función Publica) (SVICOS SFP)</t>
    </r>
  </si>
  <si>
    <t>Si   ( CD + CI + CF + CU ) =</t>
  </si>
  <si>
    <t>Sustituyendo:</t>
  </si>
  <si>
    <t>SVICOS SFP =</t>
  </si>
  <si>
    <t>CD + CI + CF + CU</t>
  </si>
  <si>
    <t>( CD + CI + CF + CU )</t>
  </si>
  <si>
    <t>(1 - 0.005)</t>
  </si>
  <si>
    <t>Impuesto sobre la nomina (2%) (Gobierno del Estado de Veracruz) (ISN GEV):</t>
  </si>
  <si>
    <t>ISN GEV =</t>
  </si>
  <si>
    <t>ISB</t>
  </si>
  <si>
    <t>CARGO ADICIONAL (CA):</t>
  </si>
  <si>
    <t>TOTAL SOBRECOSTO Y COSTO FINAL SIN I.V.A.:</t>
  </si>
  <si>
    <t>EMPRESA
LICITANTE:</t>
  </si>
  <si>
    <t>FECHA REVISION:</t>
  </si>
  <si>
    <t>ANALISIS PARA LA DETERMINACION DEL COSTO DE FINANCIAMIENTO POR FLUJO</t>
  </si>
  <si>
    <t>A</t>
  </si>
  <si>
    <t>COSTO DIRECTO DE OBRA:</t>
  </si>
  <si>
    <t>IMPORTE DE ANTICIPO 1er EJERCICIO:</t>
  </si>
  <si>
    <t>F  x  H</t>
  </si>
  <si>
    <t>B</t>
  </si>
  <si>
    <t>PORCENTAJE DE INDIRECTO DE LA OBRA:</t>
  </si>
  <si>
    <t>J</t>
  </si>
  <si>
    <t>IMPORTE DE ANTICIPO 2º EJERCICIO:</t>
  </si>
  <si>
    <t>G  x  H</t>
  </si>
  <si>
    <t>C</t>
  </si>
  <si>
    <t>COSTO DEL INDIRECTO DE LA OBRA:</t>
  </si>
  <si>
    <t>A x B</t>
  </si>
  <si>
    <t>K</t>
  </si>
  <si>
    <t>TASA DE INTERES USADA (ANUAL):</t>
  </si>
  <si>
    <t>D</t>
  </si>
  <si>
    <t>COSTO DIRECTO + INDIRECTO:</t>
  </si>
  <si>
    <t>A + C</t>
  </si>
  <si>
    <t>L</t>
  </si>
  <si>
    <t>INDICADOR ECONOMICO:</t>
  </si>
  <si>
    <t>TIIE</t>
  </si>
  <si>
    <t>E</t>
  </si>
  <si>
    <t>MONTO TOTAL PROPUESTO DE LA OBRA:</t>
  </si>
  <si>
    <t>M</t>
  </si>
  <si>
    <t>TASA DE INTERES MENSUAL:</t>
  </si>
  <si>
    <t>K  ÷  12</t>
  </si>
  <si>
    <t>IMPORTE PROPUESTO 1er EJERCICIO:</t>
  </si>
  <si>
    <t>N</t>
  </si>
  <si>
    <t>FECHA DE INICIO:</t>
  </si>
  <si>
    <t>G</t>
  </si>
  <si>
    <t>IMPORTE PROPUESTO 2º EJERCICIO:</t>
  </si>
  <si>
    <t>O</t>
  </si>
  <si>
    <t>FECHA DE TERMINACION:</t>
  </si>
  <si>
    <t>H</t>
  </si>
  <si>
    <t>PORCENTAJE DE ANTICIPO A OTORGAR:</t>
  </si>
  <si>
    <t>P</t>
  </si>
  <si>
    <t>DURACION DE LA OBRA (MESES):</t>
  </si>
  <si>
    <t>Nº</t>
  </si>
  <si>
    <t>PERIODO</t>
  </si>
  <si>
    <t>INGRESOS</t>
  </si>
  <si>
    <t>EGRESOS</t>
  </si>
  <si>
    <t>SALDO</t>
  </si>
  <si>
    <t>SALDO ACUMULADO</t>
  </si>
  <si>
    <t>TASA
INTERES
MENSUAL</t>
  </si>
  <si>
    <t>IMPORTE DE FINANCIAMIENTO</t>
  </si>
  <si>
    <t>Art. 185 fraccion III inciso "a" y "b" del Reglamento de la LOPySRM.</t>
  </si>
  <si>
    <t xml:space="preserve">Art. 185 fraccion IV incisos "a", "b" y "c" del Reglamento de la LOPySRM. </t>
  </si>
  <si>
    <t>ANTICIPOS</t>
  </si>
  <si>
    <t>IMPORTE
ESTIMADO</t>
  </si>
  <si>
    <t>AMORTIZACION
ANTICIPO</t>
  </si>
  <si>
    <t>TOTAL INGRESOS</t>
  </si>
  <si>
    <t>COSTO DIRECTO + INDIRECTOS</t>
  </si>
  <si>
    <t>ANTICIPO
PROVEEDORES</t>
  </si>
  <si>
    <t>TOTALES</t>
  </si>
  <si>
    <t>PORCENTAJE DE FINANCIAMIENTO</t>
  </si>
  <si>
    <t>Sustitucion:</t>
  </si>
  <si>
    <t>x   100   =</t>
  </si>
  <si>
    <t>GASTOS TOTALES DE OBRA (COSTO DIRECTO + INDIRECTOS)</t>
  </si>
  <si>
    <t>Fundamento: en base a lo estipulado en los articulos 54 parrafos 1º y 2º de la Ley de Obras Publicas y servicios Relacionados con las Mismas y 27 apartado A fraccion VI y 183 al 185 de su Reglamento.</t>
  </si>
  <si>
    <t>H. Veracruz, Ver.</t>
  </si>
  <si>
    <t>a</t>
  </si>
  <si>
    <t>Contrato Nº:</t>
  </si>
  <si>
    <t>Compañía:</t>
  </si>
  <si>
    <t>CALCULO E INTEGRACION DEL FACTOR DE SALARIO REAL (2009)</t>
  </si>
  <si>
    <t>SMG = Salario Minimo General para el D.F. =</t>
  </si>
  <si>
    <t xml:space="preserve">Importe de 3 Veces el SMG del DF: </t>
  </si>
  <si>
    <t>Importe de 25 Veces el SMG del DF:</t>
  </si>
  <si>
    <t>Q</t>
  </si>
  <si>
    <t>R</t>
  </si>
  <si>
    <t>S</t>
  </si>
  <si>
    <t>T</t>
  </si>
  <si>
    <t>U</t>
  </si>
  <si>
    <t>V</t>
  </si>
  <si>
    <t>W</t>
  </si>
  <si>
    <t>Categoria</t>
  </si>
  <si>
    <t>Salario Nominal</t>
  </si>
  <si>
    <t>TP= dias de percepcion al año</t>
  </si>
  <si>
    <t>TI= dias realmente laborados al año</t>
  </si>
  <si>
    <t xml:space="preserve">   Factor = dias de percepcion/dias laborados al año</t>
  </si>
  <si>
    <t>Salario Base de Cotizacion</t>
  </si>
  <si>
    <t>Enfermedad y maternidad</t>
  </si>
  <si>
    <r>
      <t xml:space="preserve">Riesgos de Trabajo </t>
    </r>
    <r>
      <rPr>
        <b/>
        <sz val="8"/>
        <rFont val="Arial"/>
        <family val="2"/>
      </rPr>
      <t>(variable calificacion vigente del IMSS)</t>
    </r>
  </si>
  <si>
    <t>Presta- ciones en Especie</t>
  </si>
  <si>
    <t>Presta- ciones en Dinero</t>
  </si>
  <si>
    <t>Invalidez y Vida</t>
  </si>
  <si>
    <t>Cesantia. Edad Avan- zada y Vejez</t>
  </si>
  <si>
    <t>Guar- derias y Presta- ciones Sociales</t>
  </si>
  <si>
    <t>Retiro</t>
  </si>
  <si>
    <t>Infonavit</t>
  </si>
  <si>
    <t>Impuesto a la nomina (si aplica)
CFEV</t>
  </si>
  <si>
    <t>Suma Presta- ciones IMSS</t>
  </si>
  <si>
    <t>Factor Presta- ciones IMSS</t>
  </si>
  <si>
    <t>Dias Pagados / Dias Realmente Laborados</t>
  </si>
  <si>
    <t>Factor</t>
  </si>
  <si>
    <t>(Fijo)</t>
  </si>
  <si>
    <t>(Variable)</t>
  </si>
  <si>
    <t>Art. 106</t>
  </si>
  <si>
    <t>Art. 70 al 76</t>
  </si>
  <si>
    <t>Art. 25</t>
  </si>
  <si>
    <t>Art. 107</t>
  </si>
  <si>
    <t>Art. 146 al 148</t>
  </si>
  <si>
    <t>Art. 167 al 169</t>
  </si>
  <si>
    <t>Art. 211 al 213</t>
  </si>
  <si>
    <t>Art. 167 al 
169</t>
  </si>
  <si>
    <t>Art. 29</t>
  </si>
  <si>
    <t>Art.
 98-103</t>
  </si>
  <si>
    <t>PS</t>
  </si>
  <si>
    <t>PS (Tp-Te)/Ti</t>
  </si>
  <si>
    <t>FSR</t>
  </si>
  <si>
    <t>(2) (17)</t>
  </si>
  <si>
    <t>D / F</t>
  </si>
  <si>
    <t>C x F</t>
  </si>
  <si>
    <t>G x H</t>
  </si>
  <si>
    <t>1 SMG x I</t>
  </si>
  <si>
    <t>G x J</t>
  </si>
  <si>
    <t>G x K</t>
  </si>
  <si>
    <t>G x L</t>
  </si>
  <si>
    <t>G x M</t>
  </si>
  <si>
    <t>G x N</t>
  </si>
  <si>
    <t>G x O</t>
  </si>
  <si>
    <t>G x P</t>
  </si>
  <si>
    <t>G x Q</t>
  </si>
  <si>
    <t>G x R</t>
  </si>
  <si>
    <t>SUMA (H:R)</t>
  </si>
  <si>
    <t>S / G</t>
  </si>
  <si>
    <t>D / E</t>
  </si>
  <si>
    <t>T x U</t>
  </si>
  <si>
    <t>U + V</t>
  </si>
  <si>
    <t>C x W</t>
  </si>
  <si>
    <t>***</t>
  </si>
  <si>
    <t>**</t>
  </si>
  <si>
    <t>*</t>
  </si>
  <si>
    <t>MO01</t>
  </si>
  <si>
    <t>Peon</t>
  </si>
  <si>
    <t>MO02</t>
  </si>
  <si>
    <t>Ayudante</t>
  </si>
  <si>
    <t>MO03</t>
  </si>
  <si>
    <t>Cadenero</t>
  </si>
  <si>
    <t>MO04</t>
  </si>
  <si>
    <t>Bodeguero</t>
  </si>
  <si>
    <t>MO05</t>
  </si>
  <si>
    <t>Jardinero</t>
  </si>
  <si>
    <t>MO06</t>
  </si>
  <si>
    <t>Velador</t>
  </si>
  <si>
    <t>MO07</t>
  </si>
  <si>
    <t>Albañil</t>
  </si>
  <si>
    <t>MO08</t>
  </si>
  <si>
    <t>Azulejero</t>
  </si>
  <si>
    <t>MO09</t>
  </si>
  <si>
    <t>Carpintero O.N.</t>
  </si>
  <si>
    <t>MO10</t>
  </si>
  <si>
    <t>Aluminero</t>
  </si>
  <si>
    <t>MO11</t>
  </si>
  <si>
    <t>Fierrero</t>
  </si>
  <si>
    <t>MO12</t>
  </si>
  <si>
    <t>Yesero</t>
  </si>
  <si>
    <t>MO13</t>
  </si>
  <si>
    <t>Pastero</t>
  </si>
  <si>
    <t>MO14</t>
  </si>
  <si>
    <t>Pulidor de pisos</t>
  </si>
  <si>
    <t>MO15</t>
  </si>
  <si>
    <t>Fontanero/plomero</t>
  </si>
  <si>
    <t>MO16</t>
  </si>
  <si>
    <t>Herrero</t>
  </si>
  <si>
    <t>MO17</t>
  </si>
  <si>
    <t>Impermeabilizador</t>
  </si>
  <si>
    <t>MO18</t>
  </si>
  <si>
    <t>Electricista</t>
  </si>
  <si>
    <t>MO19</t>
  </si>
  <si>
    <t>Pintor</t>
  </si>
  <si>
    <t>MO20</t>
  </si>
  <si>
    <t>Operador equipo menor</t>
  </si>
  <si>
    <t>MO21</t>
  </si>
  <si>
    <t>Operador maquinaria pesada</t>
  </si>
  <si>
    <t>MO22</t>
  </si>
  <si>
    <t>Chofer</t>
  </si>
  <si>
    <t>MO23</t>
  </si>
  <si>
    <t>Oficial de demolicion</t>
  </si>
  <si>
    <t>MO24</t>
  </si>
  <si>
    <t>Topografo</t>
  </si>
  <si>
    <t>MO25</t>
  </si>
  <si>
    <t>Reparador de via</t>
  </si>
  <si>
    <t>MO26</t>
  </si>
  <si>
    <t>Buzo</t>
  </si>
  <si>
    <t>MO27</t>
  </si>
  <si>
    <t>Cabo</t>
  </si>
  <si>
    <t>MO28</t>
  </si>
  <si>
    <t>Maestro</t>
  </si>
  <si>
    <t>Porcentaje aplicable sobre SBC</t>
  </si>
  <si>
    <t>Porcentaje aplicable al SMG</t>
  </si>
  <si>
    <t>Porcentaje aplicable al resultado de la siguiente formula:  (SBC-3(SMG))</t>
  </si>
  <si>
    <t>"                                                                                                 "</t>
  </si>
  <si>
    <t>Fecha de apertura:</t>
  </si>
  <si>
    <t>Análisis para la determinación del Cargo Indirecto.</t>
  </si>
  <si>
    <t>Administración Central</t>
  </si>
  <si>
    <t>Administración de Obra</t>
  </si>
  <si>
    <t>Importe 
Mensual</t>
  </si>
  <si>
    <t>Importe
Anual</t>
  </si>
  <si>
    <t>Importe
Periodo de
Ejecución</t>
  </si>
  <si>
    <t>1.-</t>
  </si>
  <si>
    <t>Honorarios, sueldos y prestaciones.</t>
  </si>
  <si>
    <t>1.1.</t>
  </si>
  <si>
    <t>Personal directivo.</t>
  </si>
  <si>
    <t>1.2.</t>
  </si>
  <si>
    <t xml:space="preserve">Personal técnico.                    </t>
  </si>
  <si>
    <t>1.3.</t>
  </si>
  <si>
    <t xml:space="preserve">Personal administrativo.              </t>
  </si>
  <si>
    <t>1.4.</t>
  </si>
  <si>
    <t xml:space="preserve">Personal en transito.                       </t>
  </si>
  <si>
    <t>1.5.</t>
  </si>
  <si>
    <t xml:space="preserve">Cuota patronal del IMSS; del INFONAVT y SAR para remuneraciones pagadas para 1.1. a 1.4.            </t>
  </si>
  <si>
    <t>1.6.</t>
  </si>
  <si>
    <t xml:space="preserve">Pasajes y viáticos                         </t>
  </si>
  <si>
    <t>1.7.</t>
  </si>
  <si>
    <t xml:space="preserve">Los que deriven de la suscripción de contratos de trabajo para el personal enunciado en 1.1. A 1.4.        </t>
  </si>
  <si>
    <t>Subtotales:</t>
  </si>
  <si>
    <t>2.-</t>
  </si>
  <si>
    <t>Depreciación, mantenimiento y rentas.</t>
  </si>
  <si>
    <t>2.1.</t>
  </si>
  <si>
    <t xml:space="preserve">Edificios y locales                         </t>
  </si>
  <si>
    <t>2.2.</t>
  </si>
  <si>
    <t xml:space="preserve">Locales de mantenimiento y guarda                               </t>
  </si>
  <si>
    <t>2.3.</t>
  </si>
  <si>
    <t xml:space="preserve">Bodegas                             </t>
  </si>
  <si>
    <t>2.4.</t>
  </si>
  <si>
    <t xml:space="preserve">Instalaciones generales                             </t>
  </si>
  <si>
    <t>2.5.</t>
  </si>
  <si>
    <t>Equipos, muebles y enseres;</t>
  </si>
  <si>
    <t>2.6.</t>
  </si>
  <si>
    <t xml:space="preserve">Depreciación o renta, y operación de vehículos                                   </t>
  </si>
  <si>
    <t>2.7.</t>
  </si>
  <si>
    <t>Campamentos</t>
  </si>
  <si>
    <t>3.-</t>
  </si>
  <si>
    <t>Servicios.</t>
  </si>
  <si>
    <t>3.1.</t>
  </si>
  <si>
    <t xml:space="preserve">Consultores y asesores                      </t>
  </si>
  <si>
    <t>3.2.</t>
  </si>
  <si>
    <t xml:space="preserve">Estudios e investigaciones                  </t>
  </si>
  <si>
    <t>3.3.</t>
  </si>
  <si>
    <t xml:space="preserve">Laboratorio de campo                         </t>
  </si>
  <si>
    <t>4.-</t>
  </si>
  <si>
    <t>4.- Fletes y acarreos.</t>
  </si>
  <si>
    <t>4.1.</t>
  </si>
  <si>
    <t xml:space="preserve">De campamentos.                             </t>
  </si>
  <si>
    <t>4.2.</t>
  </si>
  <si>
    <t xml:space="preserve">De equipo de construcción                   </t>
  </si>
  <si>
    <t>4.3.</t>
  </si>
  <si>
    <t xml:space="preserve">De plantas y elementos para instalaciones   </t>
  </si>
  <si>
    <t>4.4.</t>
  </si>
  <si>
    <t xml:space="preserve">De mobiliario.                              </t>
  </si>
  <si>
    <t>5.-</t>
  </si>
  <si>
    <t>5.- Gastos de oficina.</t>
  </si>
  <si>
    <t>5.1.</t>
  </si>
  <si>
    <t>Papelería y útiles de escritorio</t>
  </si>
  <si>
    <t>5.2.</t>
  </si>
  <si>
    <t xml:space="preserve">Correos, fax, teléfonos, telégrafos, radio       </t>
  </si>
  <si>
    <t>5.3.</t>
  </si>
  <si>
    <t>Equipo de computación</t>
  </si>
  <si>
    <t>5.4.</t>
  </si>
  <si>
    <t xml:space="preserve">Situación de fondos.                        </t>
  </si>
  <si>
    <t>5.5.</t>
  </si>
  <si>
    <t xml:space="preserve">Copias y duplicados                         </t>
  </si>
  <si>
    <t>5.6.</t>
  </si>
  <si>
    <t xml:space="preserve">Luz, gas y otros consumos                   </t>
  </si>
  <si>
    <t>5.7.</t>
  </si>
  <si>
    <t xml:space="preserve">Gastos de concurso                          </t>
  </si>
  <si>
    <t>6.-</t>
  </si>
  <si>
    <t>Capacitación y Adiestramiento</t>
  </si>
  <si>
    <t>7.-</t>
  </si>
  <si>
    <t>Seguridad e Higiene</t>
  </si>
  <si>
    <t>8.-</t>
  </si>
  <si>
    <t>Seguros y Fianzas.</t>
  </si>
  <si>
    <t>8.1.</t>
  </si>
  <si>
    <t xml:space="preserve">Primas por fianza. </t>
  </si>
  <si>
    <t>8.2.</t>
  </si>
  <si>
    <t xml:space="preserve">Seguros                                   </t>
  </si>
  <si>
    <t>8.3.</t>
  </si>
  <si>
    <t>Fianza por contigencia laboral</t>
  </si>
  <si>
    <t>9.-</t>
  </si>
  <si>
    <t>Trabajos previos y auxiliares.</t>
  </si>
  <si>
    <t>9.1.</t>
  </si>
  <si>
    <t>Construcción y conservación de caminos de acceso.</t>
  </si>
  <si>
    <t>9.2.</t>
  </si>
  <si>
    <t xml:space="preserve">Montaje y desmantelamiento de equipo, cuando así proceda.           </t>
  </si>
  <si>
    <t>9.3.</t>
  </si>
  <si>
    <t xml:space="preserve">Construccion de instalaciones generales:  </t>
  </si>
  <si>
    <t>9.3.1.</t>
  </si>
  <si>
    <t>De campamentos</t>
  </si>
  <si>
    <t>9.3.2.</t>
  </si>
  <si>
    <t>De Equipo de construccion</t>
  </si>
  <si>
    <t>9.3.3.</t>
  </si>
  <si>
    <t>De plantas y elementos para instalaciones</t>
  </si>
  <si>
    <t>R e s u m e n:</t>
  </si>
  <si>
    <t>Fletes y acarreos.</t>
  </si>
  <si>
    <t>Gastos de oficina.</t>
  </si>
  <si>
    <t>Importes Totales:</t>
  </si>
  <si>
    <t>Costo directo de la obra (explosión de insumos):</t>
  </si>
  <si>
    <t>Porcentaje de indirectos de oficina central:</t>
  </si>
  <si>
    <t>(C/B) x 100 =</t>
  </si>
  <si>
    <t>Costo directo del importe ejercido el año anterior:</t>
  </si>
  <si>
    <t>Porcentaje de indirectos de oficina de obra:</t>
  </si>
  <si>
    <t>(D/A) x 100 =</t>
  </si>
  <si>
    <t>Indirectos oficina central</t>
  </si>
  <si>
    <t>Indirectos oficina de obra</t>
  </si>
  <si>
    <t>Porcentaje de Indirectos:</t>
  </si>
  <si>
    <t>Fundamento: en base a lo estipulado en los artículos 27 fracción V y 180 al 182 del Reglamento de la Ley de Obras Públicas y Servicios Relacionados con las Mismas.</t>
  </si>
  <si>
    <t>Nombre y Firma del representante legal.</t>
  </si>
  <si>
    <t>Subgerencia Técnica de Proyectos</t>
  </si>
  <si>
    <t>Datos básicos del análisis del costo horario:</t>
  </si>
  <si>
    <t>Concepto:</t>
  </si>
  <si>
    <r>
      <t>Ejemplo:</t>
    </r>
    <r>
      <rPr>
        <b/>
        <sz val="12"/>
        <color indexed="10"/>
        <rFont val="Arial"/>
        <family val="2"/>
      </rPr>
      <t xml:space="preserve"> Camión volteo mca. Sterling, Acterra, mod. M8500 de 280 H.P. de 14 m3.  </t>
    </r>
  </si>
  <si>
    <t>Va</t>
  </si>
  <si>
    <t>Valor de adquisición:</t>
  </si>
  <si>
    <t>Pn</t>
  </si>
  <si>
    <t>Potencia nominal (HP):</t>
  </si>
  <si>
    <t>Pll</t>
  </si>
  <si>
    <t>Valor de llantas (6):</t>
  </si>
  <si>
    <t>Vll</t>
  </si>
  <si>
    <t>Vida econ. Llantas (hr):</t>
  </si>
  <si>
    <t>Pe</t>
  </si>
  <si>
    <t>Valor de piezas esp.:</t>
  </si>
  <si>
    <t>Fc</t>
  </si>
  <si>
    <t>Factor de combustible:</t>
  </si>
  <si>
    <t>Vm</t>
  </si>
  <si>
    <t>Valor de la maquinaria:</t>
  </si>
  <si>
    <t>Fl</t>
  </si>
  <si>
    <t>Factor de lubricante:</t>
  </si>
  <si>
    <t>Hea</t>
  </si>
  <si>
    <t>Horas efectivas al año:</t>
  </si>
  <si>
    <t>Fo</t>
  </si>
  <si>
    <t>Factor de operación:</t>
  </si>
  <si>
    <t>Vida económica (años):</t>
  </si>
  <si>
    <t>Tc</t>
  </si>
  <si>
    <t>Tipo de combustible:</t>
  </si>
  <si>
    <t>Diesel</t>
  </si>
  <si>
    <t>s</t>
  </si>
  <si>
    <t>Prima de seguro:</t>
  </si>
  <si>
    <t>Pc</t>
  </si>
  <si>
    <t>Costo del combustible (lt)</t>
  </si>
  <si>
    <t>Ko</t>
  </si>
  <si>
    <t>% de mantenimiento:</t>
  </si>
  <si>
    <t>Pa</t>
  </si>
  <si>
    <t>Costo del lubricante (lt)</t>
  </si>
  <si>
    <t>r</t>
  </si>
  <si>
    <t>% de rescate:</t>
  </si>
  <si>
    <t>Sr</t>
  </si>
  <si>
    <t>Salario real del operador</t>
  </si>
  <si>
    <t>Tasa de interés:</t>
  </si>
  <si>
    <t>Ht</t>
  </si>
  <si>
    <t>Horas trabajadas por jornal</t>
  </si>
  <si>
    <t>Vr</t>
  </si>
  <si>
    <t>Valor de rescate</t>
  </si>
  <si>
    <t>Vm x r</t>
  </si>
  <si>
    <t>Ve</t>
  </si>
  <si>
    <t>Vida económica</t>
  </si>
  <si>
    <t>Hea x V</t>
  </si>
  <si>
    <t>Hr</t>
  </si>
  <si>
    <t>Costos fijos:</t>
  </si>
  <si>
    <t>Activo</t>
  </si>
  <si>
    <t>En reserva</t>
  </si>
  <si>
    <t>En espera</t>
  </si>
  <si>
    <r>
      <t>Costo</t>
    </r>
    <r>
      <rPr>
        <sz val="10"/>
        <rFont val="Arial"/>
        <family val="2"/>
      </rPr>
      <t xml:space="preserve"> </t>
    </r>
    <r>
      <rPr>
        <u/>
        <sz val="10"/>
        <rFont val="Arial"/>
        <family val="2"/>
      </rPr>
      <t>por Depreciación:</t>
    </r>
  </si>
  <si>
    <t>D =</t>
  </si>
  <si>
    <t>Vm - Vr</t>
  </si>
  <si>
    <r>
      <t>Costo</t>
    </r>
    <r>
      <rPr>
        <sz val="10"/>
        <rFont val="Arial"/>
        <family val="2"/>
      </rPr>
      <t xml:space="preserve"> </t>
    </r>
    <r>
      <rPr>
        <u/>
        <sz val="10"/>
        <rFont val="Arial"/>
        <family val="2"/>
      </rPr>
      <t>por Inversión:</t>
    </r>
  </si>
  <si>
    <t>Im =</t>
  </si>
  <si>
    <t>(Vm + Vr) i</t>
  </si>
  <si>
    <t>2 Hea</t>
  </si>
  <si>
    <r>
      <t>Costo</t>
    </r>
    <r>
      <rPr>
        <sz val="10"/>
        <rFont val="Arial"/>
        <family val="2"/>
      </rPr>
      <t xml:space="preserve"> </t>
    </r>
    <r>
      <rPr>
        <u/>
        <sz val="10"/>
        <rFont val="Arial"/>
        <family val="2"/>
      </rPr>
      <t>por Seguros:</t>
    </r>
  </si>
  <si>
    <t>Sm =</t>
  </si>
  <si>
    <t>(Vm + Vr) s</t>
  </si>
  <si>
    <r>
      <t>Costo</t>
    </r>
    <r>
      <rPr>
        <sz val="10"/>
        <rFont val="Arial"/>
        <family val="2"/>
      </rPr>
      <t xml:space="preserve"> </t>
    </r>
    <r>
      <rPr>
        <u/>
        <sz val="10"/>
        <rFont val="Arial"/>
        <family val="2"/>
      </rPr>
      <t>por Mantenimiento:</t>
    </r>
  </si>
  <si>
    <t>Mn =</t>
  </si>
  <si>
    <t>Ko x D</t>
  </si>
  <si>
    <t>Importe del cargo fijo:</t>
  </si>
  <si>
    <t>Costos por consumos:</t>
  </si>
  <si>
    <r>
      <t>Costo</t>
    </r>
    <r>
      <rPr>
        <sz val="10"/>
        <rFont val="Arial"/>
        <family val="2"/>
      </rPr>
      <t xml:space="preserve"> </t>
    </r>
    <r>
      <rPr>
        <u/>
        <sz val="10"/>
        <rFont val="Arial"/>
        <family val="2"/>
      </rPr>
      <t>por combustible:</t>
    </r>
  </si>
  <si>
    <t>Co =</t>
  </si>
  <si>
    <t>Fc x Pn x Pc</t>
  </si>
  <si>
    <r>
      <t>Costo</t>
    </r>
    <r>
      <rPr>
        <sz val="10"/>
        <rFont val="Arial"/>
        <family val="2"/>
      </rPr>
      <t xml:space="preserve"> </t>
    </r>
    <r>
      <rPr>
        <u/>
        <sz val="10"/>
        <rFont val="Arial"/>
        <family val="2"/>
      </rPr>
      <t>por lubricante:</t>
    </r>
  </si>
  <si>
    <t>Lb =</t>
  </si>
  <si>
    <t>Fl x Pn x Pa</t>
  </si>
  <si>
    <r>
      <t>Costo</t>
    </r>
    <r>
      <rPr>
        <sz val="10"/>
        <rFont val="Arial"/>
        <family val="2"/>
      </rPr>
      <t xml:space="preserve"> </t>
    </r>
    <r>
      <rPr>
        <u/>
        <sz val="10"/>
        <rFont val="Arial"/>
        <family val="2"/>
      </rPr>
      <t>por llantas:</t>
    </r>
  </si>
  <si>
    <t>N =</t>
  </si>
  <si>
    <t>Importe de los consumos:</t>
  </si>
  <si>
    <t>Costo por operación:</t>
  </si>
  <si>
    <r>
      <t>Costo</t>
    </r>
    <r>
      <rPr>
        <sz val="10"/>
        <rFont val="Arial"/>
        <family val="2"/>
      </rPr>
      <t xml:space="preserve"> </t>
    </r>
    <r>
      <rPr>
        <u/>
        <sz val="10"/>
        <rFont val="Arial"/>
        <family val="2"/>
      </rPr>
      <t>por operación:</t>
    </r>
  </si>
  <si>
    <t>Po =</t>
  </si>
  <si>
    <t>Importe de operación:</t>
  </si>
  <si>
    <t>Total costo horario:</t>
  </si>
  <si>
    <t>Programa de ejecución general de los trabajos, con erogaciones, calendarizado y cantidades de volumenes de obra</t>
  </si>
  <si>
    <t>DOCUMENTO Nº. PE-03</t>
  </si>
  <si>
    <t>EMPRESA :</t>
  </si>
  <si>
    <t>CONCEPTO</t>
  </si>
  <si>
    <t>ENERO</t>
  </si>
  <si>
    <t>FEBRERO</t>
  </si>
  <si>
    <t>MARZO</t>
  </si>
  <si>
    <t>ABRIL</t>
  </si>
  <si>
    <t>MAYO</t>
  </si>
  <si>
    <t>JUNIO</t>
  </si>
  <si>
    <t>JULIO</t>
  </si>
  <si>
    <t>AGOSTO</t>
  </si>
  <si>
    <t>SEP.</t>
  </si>
  <si>
    <t>OCTUBRE</t>
  </si>
  <si>
    <t>NOV.</t>
  </si>
  <si>
    <t>DIC.</t>
  </si>
  <si>
    <t>NOTA:</t>
  </si>
  <si>
    <t>Montos mensuales totales.</t>
  </si>
  <si>
    <t>Para cada concepto en el 1er. renglón</t>
  </si>
  <si>
    <t>Erogaciones Mens. acumuladas.</t>
  </si>
  <si>
    <t xml:space="preserve">se asentara la barra en tiempo y en el </t>
  </si>
  <si>
    <t>% de avances.</t>
  </si>
  <si>
    <t>2do. renglon el importe mensual.</t>
  </si>
  <si>
    <t>% de avances acumulados.</t>
  </si>
  <si>
    <t>Programa de erogaciones a costo directo calendarizado y cuantificado de la utilización de la maquinaria y equipo de construccion</t>
  </si>
  <si>
    <t>OBJETO:</t>
  </si>
  <si>
    <t xml:space="preserve"> DESCRIPCION DEL EQUIPO.</t>
  </si>
  <si>
    <t xml:space="preserve">DURACION </t>
  </si>
  <si>
    <t>REND/DIA</t>
  </si>
  <si>
    <t>TIEMPO          EN         MESES</t>
  </si>
  <si>
    <t>DE SERV.</t>
  </si>
  <si>
    <t>DIA CALEND</t>
  </si>
  <si>
    <t>EFECTIVO</t>
  </si>
  <si>
    <t>Erogaciones mensuales acum.</t>
  </si>
  <si>
    <t>%  de Avances.</t>
  </si>
  <si>
    <t>%  de Avances Acumulados.</t>
  </si>
  <si>
    <t>Programa de erogaciones a costo directo calendarizado y cuantificado de la utilización de los materiales y equipos de instalación permanente</t>
  </si>
  <si>
    <t>EMPRESA</t>
  </si>
  <si>
    <t>C A T E G O R I A .</t>
  </si>
  <si>
    <t>T  I  E  M  P  O          E  N            M  E  S  E  S.</t>
  </si>
  <si>
    <t>Programa de erogaciones a costo directo calendarizado y cuantificado de la utilización del personal de mano de obra encargado de la ejecución de los trabajos</t>
  </si>
  <si>
    <t>RELACION DE OBRAS SIMILARES (TIPO Y MONTO) TERMINADAS (ARTICULO 36 ULTIMO PARRAFO) DE LA PERSONA MORAL O PERSONA FISICA.</t>
  </si>
  <si>
    <t>EMPRESA PARTICIPANTE:</t>
  </si>
  <si>
    <t>DOCUMENTO Nº. PT-08</t>
  </si>
  <si>
    <t>NUM.
CONTRATO</t>
  </si>
  <si>
    <t>CAPITAL CONTABLE REQUERIDO</t>
  </si>
  <si>
    <t>RUBRO DE LA OBRA</t>
  </si>
  <si>
    <t>UBICACIÓN DE LA OBRA</t>
  </si>
  <si>
    <t>PERIODO DE EJECUCION PROGRAMADO</t>
  </si>
  <si>
    <t>FECHA DE TERMINACION REAL</t>
  </si>
  <si>
    <t>INDICAR MOTIVO DE DESFASAMIENTO</t>
  </si>
  <si>
    <t>NOMBRE DE LA DEPENDENCIA O CLIENTE</t>
  </si>
  <si>
    <t>RESPONSABLE ó SUPERVISOR DE LA OBRA</t>
  </si>
  <si>
    <t>TELEFONO (CON LADA)</t>
  </si>
  <si>
    <r>
      <t xml:space="preserve">MONTO DE LA OBRA
</t>
    </r>
    <r>
      <rPr>
        <b/>
        <u/>
        <sz val="12"/>
        <rFont val="Arial"/>
        <family val="2"/>
      </rPr>
      <t>(SIN I.V.A.)</t>
    </r>
  </si>
  <si>
    <t>PROFESIONAL TECNICO ENCARGADO DE LA EJECUCION DE LA OBRA</t>
  </si>
  <si>
    <t>ACTA DE ENTREGA-RECEPCION SI APLICA</t>
  </si>
  <si>
    <t xml:space="preserve">Del </t>
  </si>
  <si>
    <t>Al</t>
  </si>
  <si>
    <t>RECEPCION SI APLICA</t>
  </si>
  <si>
    <r>
      <t xml:space="preserve">RELACION DE OBRAS SIMILARES (TIPO) TERMINADAS (ARTICULO 36 ULTIMO PARRAFO) DEL </t>
    </r>
    <r>
      <rPr>
        <b/>
        <u/>
        <sz val="11"/>
        <rFont val="Arial"/>
        <family val="2"/>
      </rPr>
      <t>SUPERINTENDENTE</t>
    </r>
    <r>
      <rPr>
        <b/>
        <sz val="11"/>
        <rFont val="Arial"/>
        <family val="2"/>
      </rPr>
      <t xml:space="preserve"> QUE SE HARA RESPONSABLE DE LA EJECUCION DE ESTA OBRA</t>
    </r>
  </si>
  <si>
    <t>DOCUMENTO
Nº. PT-08</t>
  </si>
  <si>
    <t>NOMBRE:</t>
  </si>
  <si>
    <r>
      <t xml:space="preserve">MONTO DE LA OBRA
</t>
    </r>
    <r>
      <rPr>
        <b/>
        <sz val="12"/>
        <rFont val="Arial"/>
        <family val="2"/>
      </rPr>
      <t>(SIN I.V.A.)</t>
    </r>
  </si>
  <si>
    <r>
      <t xml:space="preserve">RELACION DE OBRAS SIMILARES (TIPO) TERMINADAS (ARTICULO 36 ULTIMO PARRAFO) DEL </t>
    </r>
    <r>
      <rPr>
        <b/>
        <u/>
        <sz val="11"/>
        <rFont val="Arial"/>
        <family val="2"/>
      </rPr>
      <t>RESIDENTE</t>
    </r>
    <r>
      <rPr>
        <b/>
        <sz val="11"/>
        <rFont val="Arial"/>
        <family val="2"/>
      </rPr>
      <t xml:space="preserve"> QUE SE HARA RESPONSABLE DE LA EJECUCION DE ESTA OBRA</t>
    </r>
  </si>
  <si>
    <t>LPN Nº.</t>
  </si>
  <si>
    <t>DESCRIPCIÓN Y ESPECIFICACIONES</t>
  </si>
  <si>
    <t xml:space="preserve">                                     </t>
  </si>
  <si>
    <t>Fabricación de Elementos de Protección de Concreto para el Rompeolas Poniente de la Ampliación del Puerto de Veracruz en la Zona Norte</t>
  </si>
  <si>
    <t xml:space="preserve">   Elementos de Protección de concreto</t>
  </si>
  <si>
    <t xml:space="preserve">ES-01             </t>
  </si>
  <si>
    <t>EXPEDIDICÓN DE SUBLICENCIA PARA EL USO, FABRICACIÓN DE ELEMENTOS TIPO CORE LOC A FAVOR DE LA ADMINISTRACIÓN PORTUARIA INTEGRAL DE VERACRUZ, S.A. DE C.V.</t>
  </si>
  <si>
    <t>LIC</t>
  </si>
  <si>
    <t>ES-02</t>
  </si>
  <si>
    <t xml:space="preserve">         Core Loc de 9t</t>
  </si>
  <si>
    <t xml:space="preserve">         Core Loc de 17t</t>
  </si>
  <si>
    <t xml:space="preserve">         Core Loc de 20t</t>
  </si>
  <si>
    <t>EP</t>
  </si>
  <si>
    <t>FABRICACIÓN DE ELEMENTOS PREFABRICADOS DE PROTECCIÓN DE CONCRETO HIDRAULICO (CORE-LOCS) DE F´C = 250 KG/CM2, CON AGREGADO MÁXIMO DE 19 MM (3/4”). INCLUYE: FABRICACIÓN DE MOLDES, COSTOS DE PATENTE, REGALÍAS POR TON DE CONCRETO POR PIEZA ENTREGADA,  ELABORACIÓN DE PLANOS DE TALLER, CIMBRADO Y DESCRIMBRADO, TRASLADOS, ACARREOS EN AREAS DE FABRICACIÓN Y ESTIBA, FLETES DE LOS MATERIALES Y EQUIPOS HASTA EL AREA DE TRABAJO Y ESTIBA, HABILITACIÓN DE PATIO DE COLADOS Y DEMÁS INSTALACIONES NECESARIAS PARA LOS TRABAJOS, ELEMENTOS NECESARIOS PARA SU IZAJE UNA VEZ COLADOS, SIN PERDER SU INTEGRIDAD,  CUIDADO DE LOS ELEMENTOS HASTA SU ENTREGA A LA APIVER, SUPERVISIÓN DE FRABRICACIÓN POR PARTE DE LA REPRESENTANTE DE LA PATENTE. TRANSMISIÓN DE LOS DERECHOS DE USO DE LAS PIEZAS A LA ADMINISTRACIÓN PORTUARIA INTEGRAL DE VERACRUZ, S.A. DE C.V.</t>
  </si>
  <si>
    <t>Proyecto de Convocatoria</t>
  </si>
  <si>
    <t>PO-009J3E002-N1-2014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</si>
</sst>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_(* #,##0.00_);_(* \(#,##0.00\);_(* &quot;-&quot;??_);_(@_)"/>
    <numFmt numFmtId="165" formatCode="0.00000"/>
    <numFmt numFmtId="166" formatCode="#,##0.00_ ;\-#,##0.00\ "/>
    <numFmt numFmtId="167" formatCode="#,##0.00000_ ;\-#,##0.00000\ "/>
    <numFmt numFmtId="168" formatCode="mmmm\-yy"/>
    <numFmt numFmtId="169" formatCode="#,##0.00000"/>
    <numFmt numFmtId="170" formatCode="d\ &quot;de&quot;\ mmmm\ &quot;de&quot;\ yyyy"/>
    <numFmt numFmtId="171" formatCode="_-* #,##0.0000_-;\-* #,##0.0000_-;_-* &quot;-&quot;??_-;_-@_-"/>
    <numFmt numFmtId="172" formatCode="0.0000%"/>
    <numFmt numFmtId="173" formatCode="_-* #,##0.00000_-;\-* #,##0.00000_-;_-* &quot;-&quot;??_-;_-@_-"/>
    <numFmt numFmtId="174" formatCode="0.0000"/>
    <numFmt numFmtId="175" formatCode="_-&quot;$&quot;* #,##0.00_-;\-&quot;$&quot;* #,##0.00_-;_-&quot;$&quot;* &quot;-&quot;????_-;_-@_-"/>
    <numFmt numFmtId="176" formatCode="#,##0.0000"/>
    <numFmt numFmtId="177" formatCode="#,##0.00####"/>
    <numFmt numFmtId="178" formatCode="0.000000"/>
    <numFmt numFmtId="179" formatCode="#,##0.000000_ ;\-#,##0.000000\ "/>
    <numFmt numFmtId="180" formatCode="#,##0.0000_ ;\-#,##0.0000\ "/>
    <numFmt numFmtId="181" formatCode="#,##0.000"/>
    <numFmt numFmtId="182" formatCode="d\-mmm\-yyyy"/>
    <numFmt numFmtId="183" formatCode="&quot;$&quot;#,##0.00"/>
    <numFmt numFmtId="184" formatCode="[$-80A]dddd\,\ dd&quot; de &quot;mmmm&quot; de &quot;yyyy;@"/>
    <numFmt numFmtId="185" formatCode="0.00000%"/>
    <numFmt numFmtId="186" formatCode="0.000%"/>
    <numFmt numFmtId="187" formatCode="_-[$€-2]* #,##0.00_-;\-[$€-2]* #,##0.00_-;_-[$€-2]* &quot;-&quot;??_-"/>
    <numFmt numFmtId="188" formatCode="_-* #,##0.000_-;\-* #,##0.000_-;_-* &quot;-&quot;??_-;_-@_-"/>
    <numFmt numFmtId="189" formatCode="[$-80A]d&quot; de &quot;mmmm&quot; de &quot;yyyy;@"/>
    <numFmt numFmtId="190" formatCode="_(* #,##0_);_(* \(#,##0\);_(* &quot;-&quot;_);_(@_)"/>
    <numFmt numFmtId="191" formatCode="_(* #,##0.00_);_(* \(#,##0.00\);_(* &quot;-&quot;_);_(@_)"/>
    <numFmt numFmtId="192" formatCode="_(&quot;$&quot;* #,##0.00_);_(&quot;$&quot;* \(#,##0.00\);_(&quot;$&quot;* &quot;-&quot;??_);_(@_)"/>
  </numFmts>
  <fonts count="97">
    <font>
      <sz val="11"/>
      <color theme="1"/>
      <name val="Calibri"/>
      <family val="2"/>
      <scheme val="minor"/>
    </font>
    <font>
      <sz val="8"/>
      <name val="Arial"/>
      <family val="2"/>
    </font>
    <font>
      <b/>
      <sz val="8"/>
      <name val="Arial"/>
      <family val="2"/>
    </font>
    <font>
      <b/>
      <sz val="9"/>
      <name val="Arial"/>
      <family val="2"/>
    </font>
    <font>
      <sz val="9"/>
      <name val="Arial"/>
      <family val="2"/>
    </font>
    <font>
      <b/>
      <sz val="10"/>
      <name val="Arial"/>
      <family val="2"/>
    </font>
    <font>
      <sz val="10"/>
      <name val="Tahoma"/>
      <family val="2"/>
    </font>
    <font>
      <b/>
      <sz val="10"/>
      <name val="Tahoma"/>
      <family val="2"/>
    </font>
    <font>
      <sz val="8"/>
      <name val="Tahoma"/>
      <family val="2"/>
    </font>
    <font>
      <sz val="10"/>
      <name val="Arial"/>
      <family val="2"/>
    </font>
    <font>
      <b/>
      <sz val="9"/>
      <name val="Tahoma"/>
      <family val="2"/>
    </font>
    <font>
      <sz val="10"/>
      <name val="AvantGarde Md BT"/>
      <family val="2"/>
    </font>
    <font>
      <sz val="8"/>
      <name val="AvantGarde Md BT"/>
      <family val="2"/>
    </font>
    <font>
      <b/>
      <sz val="9"/>
      <name val="AvantGarde Md BT"/>
      <family val="2"/>
    </font>
    <font>
      <b/>
      <sz val="14"/>
      <name val="Arial"/>
      <family val="2"/>
    </font>
    <font>
      <sz val="14"/>
      <name val="Arial"/>
      <family val="2"/>
    </font>
    <font>
      <b/>
      <sz val="14"/>
      <name val="Book Antiqua"/>
      <family val="1"/>
    </font>
    <font>
      <b/>
      <sz val="16"/>
      <name val="Book Antiqua"/>
      <family val="1"/>
    </font>
    <font>
      <b/>
      <sz val="12"/>
      <name val="AvantGarde Md BT"/>
    </font>
    <font>
      <b/>
      <sz val="14"/>
      <name val="AvantGarde Md BT"/>
    </font>
    <font>
      <b/>
      <u/>
      <sz val="11"/>
      <name val="AvantGarde Md BT"/>
    </font>
    <font>
      <b/>
      <sz val="11"/>
      <name val="AvantGarde Md BT"/>
    </font>
    <font>
      <sz val="11"/>
      <name val="AvantGarde Md BT"/>
    </font>
    <font>
      <sz val="8"/>
      <name val="AvantGarde Md BT"/>
    </font>
    <font>
      <b/>
      <sz val="8"/>
      <name val="AvantGarde Md BT"/>
    </font>
    <font>
      <b/>
      <i/>
      <sz val="12"/>
      <name val="AvantGarde Md BT"/>
    </font>
    <font>
      <b/>
      <i/>
      <sz val="16"/>
      <name val="AvantGarde Md BT"/>
    </font>
    <font>
      <b/>
      <sz val="10"/>
      <name val="AvantGarde Md BT"/>
    </font>
    <font>
      <i/>
      <sz val="9"/>
      <name val="AvantGarde Md BT"/>
    </font>
    <font>
      <sz val="9"/>
      <name val="AvantGarde Md BT"/>
    </font>
    <font>
      <b/>
      <sz val="9"/>
      <name val="AvantGarde Md BT"/>
    </font>
    <font>
      <b/>
      <u/>
      <sz val="9"/>
      <name val="AvantGarde Md BT"/>
    </font>
    <font>
      <u/>
      <sz val="9"/>
      <name val="AvantGarde Md BT"/>
    </font>
    <font>
      <sz val="10"/>
      <name val="AvantGarde Md BT"/>
    </font>
    <font>
      <b/>
      <sz val="12"/>
      <name val="Albertus Extra Bold"/>
      <family val="2"/>
    </font>
    <font>
      <b/>
      <sz val="11"/>
      <name val="Arial"/>
      <family val="2"/>
    </font>
    <font>
      <sz val="11"/>
      <name val="Arial"/>
      <family val="2"/>
    </font>
    <font>
      <sz val="16"/>
      <name val="Arial"/>
      <family val="2"/>
    </font>
    <font>
      <b/>
      <sz val="16"/>
      <name val="Arial"/>
      <family val="2"/>
    </font>
    <font>
      <sz val="12"/>
      <name val="Arial"/>
      <family val="2"/>
    </font>
    <font>
      <b/>
      <u/>
      <sz val="12"/>
      <name val="Arial"/>
      <family val="2"/>
    </font>
    <font>
      <b/>
      <sz val="12"/>
      <name val="Arial"/>
      <family val="2"/>
    </font>
    <font>
      <b/>
      <i/>
      <u/>
      <sz val="14"/>
      <name val="Arial"/>
      <family val="2"/>
    </font>
    <font>
      <b/>
      <i/>
      <sz val="12"/>
      <name val="Arial"/>
      <family val="2"/>
    </font>
    <font>
      <i/>
      <sz val="12"/>
      <name val="Arial"/>
      <family val="2"/>
    </font>
    <font>
      <b/>
      <i/>
      <u/>
      <sz val="8"/>
      <name val="Arial"/>
      <family val="2"/>
    </font>
    <font>
      <b/>
      <i/>
      <sz val="8"/>
      <name val="Arial"/>
      <family val="2"/>
    </font>
    <font>
      <i/>
      <sz val="8"/>
      <name val="Arial"/>
      <family val="2"/>
    </font>
    <font>
      <sz val="10"/>
      <name val="Times New Roman"/>
      <family val="1"/>
    </font>
    <font>
      <b/>
      <sz val="11"/>
      <color indexed="10"/>
      <name val="Arial"/>
      <family val="2"/>
    </font>
    <font>
      <sz val="10"/>
      <color indexed="10"/>
      <name val="Arial"/>
      <family val="2"/>
    </font>
    <font>
      <u/>
      <sz val="10"/>
      <name val="Arial"/>
      <family val="2"/>
    </font>
    <font>
      <b/>
      <sz val="14"/>
      <name val="Arial Unicode MS"/>
      <family val="2"/>
    </font>
    <font>
      <b/>
      <sz val="12"/>
      <name val="Arial Unicode MS"/>
      <family val="2"/>
    </font>
    <font>
      <b/>
      <u/>
      <sz val="11"/>
      <name val="Arial Unicode MS"/>
      <family val="2"/>
    </font>
    <font>
      <b/>
      <sz val="11"/>
      <name val="Arial Unicode MS"/>
      <family val="2"/>
    </font>
    <font>
      <b/>
      <i/>
      <sz val="13"/>
      <name val="Arial"/>
      <family val="2"/>
    </font>
    <font>
      <i/>
      <sz val="9"/>
      <name val="Arial"/>
      <family val="2"/>
    </font>
    <font>
      <b/>
      <i/>
      <sz val="10"/>
      <name val="Arial"/>
      <family val="2"/>
    </font>
    <font>
      <i/>
      <sz val="10"/>
      <name val="Arial"/>
      <family val="2"/>
    </font>
    <font>
      <b/>
      <sz val="18"/>
      <name val="Book Antiqua"/>
      <family val="1"/>
    </font>
    <font>
      <b/>
      <sz val="20"/>
      <name val="AvantGarde Md BT"/>
      <family val="2"/>
    </font>
    <font>
      <b/>
      <sz val="9"/>
      <name val="Book Antiqua"/>
      <family val="1"/>
    </font>
    <font>
      <b/>
      <sz val="8"/>
      <name val="AvantGarde Md BT"/>
      <family val="2"/>
    </font>
    <font>
      <b/>
      <sz val="16"/>
      <name val="AvantGarde Md BT"/>
      <family val="2"/>
    </font>
    <font>
      <i/>
      <sz val="16"/>
      <name val="AvantGarde Md BT"/>
    </font>
    <font>
      <sz val="16"/>
      <name val="AvantGarde Md BT"/>
      <family val="2"/>
    </font>
    <font>
      <i/>
      <sz val="8"/>
      <name val="AvantGarde Md BT"/>
    </font>
    <font>
      <sz val="9"/>
      <name val="AvantGarde Md BT"/>
      <family val="2"/>
    </font>
    <font>
      <b/>
      <sz val="16"/>
      <name val="AvantGarde Md BT"/>
    </font>
    <font>
      <b/>
      <sz val="16"/>
      <name val="Impact"/>
      <family val="2"/>
    </font>
    <font>
      <b/>
      <sz val="16"/>
      <name val="Arial Black"/>
      <family val="2"/>
    </font>
    <font>
      <b/>
      <u/>
      <sz val="11"/>
      <name val="Arial"/>
      <family val="2"/>
    </font>
    <font>
      <b/>
      <i/>
      <sz val="15"/>
      <name val="Arial"/>
      <family val="2"/>
    </font>
    <font>
      <b/>
      <sz val="15"/>
      <name val="Arial"/>
      <family val="2"/>
    </font>
    <font>
      <sz val="7"/>
      <name val="Arial"/>
      <family val="2"/>
    </font>
    <font>
      <b/>
      <sz val="7"/>
      <name val="Arial"/>
      <family val="2"/>
    </font>
    <font>
      <b/>
      <u/>
      <sz val="10"/>
      <name val="Arial"/>
      <family val="2"/>
    </font>
    <font>
      <b/>
      <sz val="19"/>
      <name val="Blue Highway"/>
    </font>
    <font>
      <b/>
      <sz val="8"/>
      <name val="Tahoma"/>
      <family val="2"/>
    </font>
    <font>
      <i/>
      <sz val="10"/>
      <name val="Tahoma"/>
      <family val="2"/>
    </font>
    <font>
      <u/>
      <sz val="12"/>
      <name val="Arial"/>
      <family val="2"/>
    </font>
    <font>
      <u/>
      <sz val="8"/>
      <name val="Arial"/>
      <family val="2"/>
    </font>
    <font>
      <sz val="12"/>
      <color indexed="10"/>
      <name val="Arial"/>
      <family val="2"/>
    </font>
    <font>
      <b/>
      <sz val="12"/>
      <color indexed="10"/>
      <name val="Arial"/>
      <family val="2"/>
    </font>
    <font>
      <u val="singleAccounting"/>
      <sz val="10"/>
      <name val="Arial"/>
      <family val="2"/>
    </font>
    <font>
      <b/>
      <u val="singleAccounting"/>
      <sz val="11"/>
      <name val="Arial"/>
      <family val="2"/>
    </font>
    <font>
      <u val="singleAccounting"/>
      <sz val="11"/>
      <name val="Arial"/>
      <family val="2"/>
    </font>
    <font>
      <b/>
      <u val="singleAccounting"/>
      <sz val="12"/>
      <name val="Arial"/>
      <family val="2"/>
    </font>
    <font>
      <sz val="11"/>
      <color theme="1"/>
      <name val="Calibri"/>
      <family val="2"/>
      <scheme val="minor"/>
    </font>
    <font>
      <sz val="10"/>
      <name val="Arial"/>
      <family val="2"/>
    </font>
    <font>
      <b/>
      <sz val="12"/>
      <color theme="0"/>
      <name val="Arial"/>
      <family val="2"/>
    </font>
    <font>
      <sz val="11"/>
      <color indexed="8"/>
      <name val="Calibri"/>
      <family val="2"/>
    </font>
    <font>
      <b/>
      <sz val="11"/>
      <color theme="1"/>
      <name val="Calibri"/>
      <family val="2"/>
      <scheme val="minor"/>
    </font>
    <font>
      <b/>
      <sz val="11"/>
      <color rgb="FFFF0000"/>
      <name val="Calibri"/>
      <family val="2"/>
      <scheme val="minor"/>
    </font>
    <font>
      <b/>
      <i/>
      <sz val="16"/>
      <color theme="2" tint="-0.499984740745262"/>
      <name val="Arial"/>
      <family val="2"/>
    </font>
    <font>
      <sz val="8"/>
      <color theme="2" tint="-0.499984740745262"/>
      <name val="Arial"/>
      <family val="2"/>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theme="3"/>
        <bgColor indexed="64"/>
      </patternFill>
    </fill>
    <fill>
      <patternFill patternType="solid">
        <fgColor theme="0" tint="-0.34998626667073579"/>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ott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s>
  <cellStyleXfs count="17">
    <xf numFmtId="0" fontId="0" fillId="0" borderId="0"/>
    <xf numFmtId="164" fontId="9" fillId="0" borderId="0" applyFont="0" applyFill="0" applyBorder="0" applyAlignment="0" applyProtection="0"/>
    <xf numFmtId="0" fontId="9" fillId="0" borderId="0"/>
    <xf numFmtId="43" fontId="9" fillId="0" borderId="0" applyFont="0" applyFill="0" applyBorder="0" applyAlignment="0" applyProtection="0"/>
    <xf numFmtId="187" fontId="9" fillId="0" borderId="0" applyFont="0" applyFill="0" applyBorder="0" applyAlignment="0" applyProtection="0"/>
    <xf numFmtId="43" fontId="9" fillId="0" borderId="0" applyFont="0" applyFill="0" applyBorder="0" applyAlignment="0" applyProtection="0"/>
    <xf numFmtId="190"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92" fontId="9" fillId="0" borderId="0" applyFont="0" applyFill="0" applyBorder="0" applyAlignment="0" applyProtection="0"/>
    <xf numFmtId="0" fontId="9" fillId="0" borderId="0"/>
    <xf numFmtId="0" fontId="90" fillId="0" borderId="0"/>
    <xf numFmtId="0" fontId="89" fillId="0" borderId="0"/>
    <xf numFmtId="43" fontId="89" fillId="0" borderId="0" applyFont="0" applyFill="0" applyBorder="0" applyAlignment="0" applyProtection="0"/>
    <xf numFmtId="44"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cellStyleXfs>
  <cellXfs count="1698">
    <xf numFmtId="0" fontId="0" fillId="0" borderId="0" xfId="0"/>
    <xf numFmtId="164" fontId="6" fillId="0" borderId="13" xfId="1" applyFont="1" applyBorder="1" applyAlignment="1">
      <alignment wrapText="1"/>
    </xf>
    <xf numFmtId="164" fontId="8" fillId="0" borderId="13" xfId="1" applyFont="1" applyBorder="1" applyAlignment="1">
      <alignment horizontal="center" vertical="center"/>
    </xf>
    <xf numFmtId="164" fontId="6" fillId="0" borderId="14" xfId="1" applyFont="1" applyBorder="1" applyAlignment="1">
      <alignment wrapText="1"/>
    </xf>
    <xf numFmtId="164" fontId="8" fillId="0" borderId="14" xfId="1" applyFont="1" applyBorder="1" applyAlignment="1">
      <alignment horizontal="center" vertical="center"/>
    </xf>
    <xf numFmtId="164" fontId="6" fillId="0" borderId="15" xfId="1" applyFont="1" applyBorder="1" applyAlignment="1">
      <alignment wrapText="1"/>
    </xf>
    <xf numFmtId="164" fontId="8" fillId="0" borderId="15" xfId="1" applyFont="1" applyBorder="1" applyAlignment="1">
      <alignment horizontal="center" vertical="center"/>
    </xf>
    <xf numFmtId="0" fontId="11"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3" fillId="0" borderId="20" xfId="2" applyFont="1" applyFill="1" applyBorder="1" applyAlignment="1">
      <alignment horizontal="centerContinuous" vertical="center"/>
    </xf>
    <xf numFmtId="0" fontId="17" fillId="0" borderId="20" xfId="2" applyFont="1" applyBorder="1" applyAlignment="1">
      <alignment horizontal="centerContinuous" vertical="center"/>
    </xf>
    <xf numFmtId="0" fontId="11" fillId="0" borderId="20" xfId="2" applyFont="1" applyBorder="1" applyAlignment="1">
      <alignment horizontal="centerContinuous" vertical="center"/>
    </xf>
    <xf numFmtId="0" fontId="11" fillId="0" borderId="21" xfId="2" applyFont="1" applyBorder="1" applyAlignment="1">
      <alignment horizontal="centerContinuous" vertical="center"/>
    </xf>
    <xf numFmtId="0" fontId="18" fillId="0" borderId="0" xfId="2" applyFont="1" applyAlignment="1">
      <alignment horizontal="centerContinuous" vertical="center"/>
    </xf>
    <xf numFmtId="0" fontId="11" fillId="0" borderId="0" xfId="2" applyFont="1" applyAlignment="1">
      <alignment horizontal="centerContinuous" vertical="center"/>
    </xf>
    <xf numFmtId="0" fontId="19" fillId="0" borderId="0" xfId="2" applyFont="1" applyAlignment="1">
      <alignment horizontal="centerContinuous" vertical="center"/>
    </xf>
    <xf numFmtId="0" fontId="17" fillId="0" borderId="0" xfId="2" applyFont="1" applyAlignment="1">
      <alignment horizontal="centerContinuous" vertical="center"/>
    </xf>
    <xf numFmtId="0" fontId="13" fillId="0" borderId="23" xfId="2" applyFont="1" applyFill="1" applyBorder="1" applyAlignment="1">
      <alignment horizontal="centerContinuous" vertical="center"/>
    </xf>
    <xf numFmtId="0" fontId="17" fillId="0" borderId="23" xfId="2" applyFont="1" applyBorder="1" applyAlignment="1">
      <alignment horizontal="centerContinuous" vertical="center"/>
    </xf>
    <xf numFmtId="0" fontId="11" fillId="0" borderId="23" xfId="2" applyFont="1" applyBorder="1" applyAlignment="1">
      <alignment horizontal="centerContinuous" vertical="center"/>
    </xf>
    <xf numFmtId="0" fontId="19" fillId="0" borderId="23" xfId="2" applyFont="1" applyBorder="1" applyAlignment="1">
      <alignment horizontal="centerContinuous" vertical="center"/>
    </xf>
    <xf numFmtId="0" fontId="11" fillId="0" borderId="24" xfId="2" applyFont="1" applyBorder="1" applyAlignment="1">
      <alignment horizontal="centerContinuous" vertical="center"/>
    </xf>
    <xf numFmtId="0" fontId="20" fillId="0" borderId="0" xfId="2" applyFont="1" applyAlignment="1">
      <alignment horizontal="centerContinuous" vertical="center"/>
    </xf>
    <xf numFmtId="0" fontId="21" fillId="0" borderId="0" xfId="2" applyFont="1" applyAlignment="1">
      <alignment horizontal="centerContinuous" vertical="center"/>
    </xf>
    <xf numFmtId="0" fontId="22" fillId="0" borderId="0" xfId="2" applyFont="1" applyAlignment="1">
      <alignment horizontal="centerContinuous" vertical="center"/>
    </xf>
    <xf numFmtId="0" fontId="21" fillId="0" borderId="0" xfId="2" applyFont="1" applyAlignment="1">
      <alignment horizontal="centerContinuous" vertical="center" wrapText="1"/>
    </xf>
    <xf numFmtId="0" fontId="21" fillId="0" borderId="0" xfId="2" applyFont="1" applyAlignment="1">
      <alignment vertical="center"/>
    </xf>
    <xf numFmtId="0" fontId="19" fillId="0" borderId="0" xfId="2" applyFont="1" applyAlignment="1">
      <alignment vertical="center" wrapText="1"/>
    </xf>
    <xf numFmtId="0" fontId="23" fillId="0" borderId="0" xfId="2" applyFont="1"/>
    <xf numFmtId="0" fontId="24" fillId="0" borderId="0" xfId="2" applyFont="1" applyAlignment="1">
      <alignment horizontal="centerContinuous" vertical="center"/>
    </xf>
    <xf numFmtId="0" fontId="24" fillId="0" borderId="0" xfId="2" applyFont="1" applyAlignment="1">
      <alignment vertical="center"/>
    </xf>
    <xf numFmtId="0" fontId="25" fillId="2" borderId="12" xfId="2" applyFont="1" applyFill="1" applyBorder="1" applyAlignment="1">
      <alignment horizontal="centerContinuous" vertical="center"/>
    </xf>
    <xf numFmtId="0" fontId="26" fillId="2" borderId="2" xfId="2" applyFont="1" applyFill="1" applyBorder="1" applyAlignment="1">
      <alignment horizontal="centerContinuous" vertical="center"/>
    </xf>
    <xf numFmtId="0" fontId="26" fillId="2" borderId="3" xfId="2" applyFont="1" applyFill="1" applyBorder="1" applyAlignment="1">
      <alignment horizontal="centerContinuous" vertical="center"/>
    </xf>
    <xf numFmtId="0" fontId="27" fillId="0" borderId="0" xfId="2" applyFont="1" applyAlignment="1">
      <alignment vertical="center"/>
    </xf>
    <xf numFmtId="0" fontId="28" fillId="0" borderId="0" xfId="2" applyFont="1" applyBorder="1" applyAlignment="1">
      <alignment horizontal="centerContinuous" vertical="center"/>
    </xf>
    <xf numFmtId="0" fontId="29" fillId="0" borderId="0" xfId="2" applyFont="1" applyAlignment="1">
      <alignment vertical="center"/>
    </xf>
    <xf numFmtId="0" fontId="23" fillId="0" borderId="16" xfId="2" applyFont="1" applyFill="1" applyBorder="1" applyAlignment="1">
      <alignment horizontal="center" vertical="center"/>
    </xf>
    <xf numFmtId="0" fontId="23" fillId="0" borderId="17" xfId="2" applyFont="1" applyFill="1" applyBorder="1" applyAlignment="1">
      <alignment vertical="center"/>
    </xf>
    <xf numFmtId="0" fontId="23" fillId="0" borderId="17" xfId="2" applyFont="1" applyFill="1" applyBorder="1" applyAlignment="1">
      <alignment horizontal="centerContinuous" vertical="center"/>
    </xf>
    <xf numFmtId="44" fontId="30" fillId="0" borderId="17" xfId="2" applyNumberFormat="1" applyFont="1" applyBorder="1" applyAlignment="1">
      <alignment horizontal="centerContinuous" vertical="center"/>
    </xf>
    <xf numFmtId="44" fontId="30" fillId="0" borderId="17" xfId="2" applyNumberFormat="1" applyFont="1" applyBorder="1" applyAlignment="1">
      <alignment vertical="center"/>
    </xf>
    <xf numFmtId="165" fontId="30" fillId="0" borderId="25" xfId="2" applyNumberFormat="1" applyFont="1" applyBorder="1" applyAlignment="1">
      <alignment horizontal="centerContinuous" vertical="center"/>
    </xf>
    <xf numFmtId="0" fontId="29" fillId="0" borderId="25" xfId="2" applyFont="1" applyFill="1" applyBorder="1" applyAlignment="1">
      <alignment horizontal="centerContinuous" vertical="center"/>
    </xf>
    <xf numFmtId="0" fontId="23" fillId="0" borderId="25" xfId="2" applyFont="1" applyFill="1" applyBorder="1" applyAlignment="1">
      <alignment horizontal="centerContinuous" vertical="center"/>
    </xf>
    <xf numFmtId="0" fontId="29" fillId="0" borderId="26" xfId="2" applyFont="1" applyFill="1" applyBorder="1" applyAlignment="1">
      <alignment horizontal="centerContinuous" vertical="center"/>
    </xf>
    <xf numFmtId="0" fontId="29" fillId="0" borderId="0" xfId="2" applyFont="1" applyFill="1" applyBorder="1" applyAlignment="1">
      <alignment vertical="center"/>
    </xf>
    <xf numFmtId="2" fontId="23" fillId="0" borderId="17" xfId="2" applyNumberFormat="1" applyFont="1" applyFill="1" applyBorder="1" applyAlignment="1">
      <alignment horizontal="centerContinuous" vertical="center"/>
    </xf>
    <xf numFmtId="2" fontId="30" fillId="0" borderId="17" xfId="2" applyNumberFormat="1" applyFont="1" applyBorder="1" applyAlignment="1">
      <alignment horizontal="centerContinuous" vertical="center"/>
    </xf>
    <xf numFmtId="0" fontId="29" fillId="0" borderId="17" xfId="2" applyFont="1" applyFill="1" applyBorder="1" applyAlignment="1">
      <alignment horizontal="centerContinuous" vertical="center"/>
    </xf>
    <xf numFmtId="0" fontId="29" fillId="0" borderId="18" xfId="2" applyFont="1" applyFill="1" applyBorder="1" applyAlignment="1">
      <alignment horizontal="centerContinuous" vertical="center"/>
    </xf>
    <xf numFmtId="0" fontId="23" fillId="0" borderId="0" xfId="2" applyFont="1" applyFill="1" applyAlignment="1">
      <alignment vertical="center"/>
    </xf>
    <xf numFmtId="0" fontId="23" fillId="0" borderId="19" xfId="2" applyFont="1" applyFill="1" applyBorder="1" applyAlignment="1">
      <alignment horizontal="center" vertical="center"/>
    </xf>
    <xf numFmtId="0" fontId="23" fillId="0" borderId="20" xfId="2" applyFont="1" applyFill="1" applyBorder="1" applyAlignment="1">
      <alignment vertical="center"/>
    </xf>
    <xf numFmtId="0" fontId="23" fillId="0" borderId="20" xfId="2" applyFont="1" applyFill="1" applyBorder="1" applyAlignment="1">
      <alignment horizontal="centerContinuous" vertical="center"/>
    </xf>
    <xf numFmtId="44" fontId="30" fillId="0" borderId="20" xfId="2" applyNumberFormat="1" applyFont="1" applyBorder="1" applyAlignment="1">
      <alignment horizontal="centerContinuous" vertical="center"/>
    </xf>
    <xf numFmtId="44" fontId="30" fillId="0" borderId="20" xfId="2" applyNumberFormat="1" applyFont="1" applyBorder="1" applyAlignment="1">
      <alignment vertical="center"/>
    </xf>
    <xf numFmtId="165" fontId="30" fillId="0" borderId="27" xfId="2" applyNumberFormat="1" applyFont="1" applyBorder="1" applyAlignment="1">
      <alignment horizontal="centerContinuous" vertical="center"/>
    </xf>
    <xf numFmtId="0" fontId="29" fillId="0" borderId="27" xfId="2" applyFont="1" applyFill="1" applyBorder="1" applyAlignment="1">
      <alignment horizontal="centerContinuous" vertical="center"/>
    </xf>
    <xf numFmtId="0" fontId="23" fillId="0" borderId="27" xfId="2" applyFont="1" applyFill="1" applyBorder="1" applyAlignment="1">
      <alignment horizontal="centerContinuous" vertical="center"/>
    </xf>
    <xf numFmtId="0" fontId="29" fillId="0" borderId="28" xfId="2" applyFont="1" applyFill="1" applyBorder="1" applyAlignment="1">
      <alignment horizontal="centerContinuous" vertical="center"/>
    </xf>
    <xf numFmtId="2" fontId="23" fillId="0" borderId="20" xfId="2" applyNumberFormat="1" applyFont="1" applyFill="1" applyBorder="1" applyAlignment="1">
      <alignment horizontal="centerContinuous" vertical="center"/>
    </xf>
    <xf numFmtId="2" fontId="30" fillId="0" borderId="20" xfId="2" applyNumberFormat="1" applyFont="1" applyBorder="1" applyAlignment="1">
      <alignment horizontal="centerContinuous" vertical="center"/>
    </xf>
    <xf numFmtId="0" fontId="29" fillId="0" borderId="20" xfId="2" applyFont="1" applyFill="1" applyBorder="1" applyAlignment="1">
      <alignment horizontal="centerContinuous" vertical="center"/>
    </xf>
    <xf numFmtId="0" fontId="29" fillId="0" borderId="20" xfId="2" applyFont="1" applyFill="1" applyBorder="1" applyAlignment="1">
      <alignment vertical="center"/>
    </xf>
    <xf numFmtId="0" fontId="23" fillId="0" borderId="21" xfId="2" applyFont="1" applyFill="1" applyBorder="1" applyAlignment="1">
      <alignment vertical="center"/>
    </xf>
    <xf numFmtId="0" fontId="23" fillId="0" borderId="0" xfId="2" applyFont="1" applyFill="1" applyBorder="1" applyAlignment="1">
      <alignment vertical="center"/>
    </xf>
    <xf numFmtId="10" fontId="24" fillId="2" borderId="20" xfId="2" applyNumberFormat="1" applyFont="1" applyFill="1" applyBorder="1" applyAlignment="1">
      <alignment horizontal="centerContinuous" vertical="center"/>
    </xf>
    <xf numFmtId="9" fontId="23" fillId="0" borderId="20" xfId="2" applyNumberFormat="1" applyFont="1" applyFill="1" applyBorder="1" applyAlignment="1">
      <alignment horizontal="centerContinuous" vertical="center"/>
    </xf>
    <xf numFmtId="165" fontId="30" fillId="0" borderId="20" xfId="2" applyNumberFormat="1" applyFont="1" applyBorder="1" applyAlignment="1">
      <alignment horizontal="centerContinuous" vertical="center"/>
    </xf>
    <xf numFmtId="0" fontId="29" fillId="0" borderId="21" xfId="2" applyFont="1" applyFill="1" applyBorder="1" applyAlignment="1">
      <alignment horizontal="centerContinuous" vertical="center"/>
    </xf>
    <xf numFmtId="2" fontId="30" fillId="0" borderId="27" xfId="2" applyNumberFormat="1" applyFont="1" applyBorder="1" applyAlignment="1">
      <alignment horizontal="centerContinuous" vertical="center"/>
    </xf>
    <xf numFmtId="44" fontId="30" fillId="0" borderId="27" xfId="2" applyNumberFormat="1" applyFont="1" applyBorder="1" applyAlignment="1">
      <alignment horizontal="centerContinuous" vertical="center"/>
    </xf>
    <xf numFmtId="10" fontId="30" fillId="0" borderId="20" xfId="2" applyNumberFormat="1" applyFont="1" applyBorder="1" applyAlignment="1">
      <alignment horizontal="centerContinuous" vertical="center"/>
    </xf>
    <xf numFmtId="0" fontId="23" fillId="0" borderId="22" xfId="2" applyFont="1" applyFill="1" applyBorder="1" applyAlignment="1">
      <alignment horizontal="center" vertical="center"/>
    </xf>
    <xf numFmtId="0" fontId="23" fillId="0" borderId="23" xfId="2" applyFont="1" applyFill="1" applyBorder="1" applyAlignment="1">
      <alignment vertical="center"/>
    </xf>
    <xf numFmtId="2" fontId="23" fillId="0" borderId="23" xfId="2" applyNumberFormat="1" applyFont="1" applyFill="1" applyBorder="1" applyAlignment="1">
      <alignment horizontal="centerContinuous" vertical="center"/>
    </xf>
    <xf numFmtId="44" fontId="30" fillId="0" borderId="23" xfId="2" applyNumberFormat="1" applyFont="1" applyBorder="1" applyAlignment="1">
      <alignment vertical="center"/>
    </xf>
    <xf numFmtId="2" fontId="30" fillId="0" borderId="29" xfId="2" applyNumberFormat="1" applyFont="1" applyBorder="1" applyAlignment="1">
      <alignment horizontal="centerContinuous" vertical="center"/>
    </xf>
    <xf numFmtId="44" fontId="30" fillId="0" borderId="29" xfId="2" applyNumberFormat="1" applyFont="1" applyBorder="1" applyAlignment="1">
      <alignment horizontal="centerContinuous" vertical="center"/>
    </xf>
    <xf numFmtId="0" fontId="29" fillId="0" borderId="29" xfId="2" applyFont="1" applyFill="1" applyBorder="1" applyAlignment="1">
      <alignment horizontal="centerContinuous" vertical="center"/>
    </xf>
    <xf numFmtId="0" fontId="23" fillId="0" borderId="29" xfId="2" applyFont="1" applyFill="1" applyBorder="1" applyAlignment="1">
      <alignment horizontal="centerContinuous" vertical="center"/>
    </xf>
    <xf numFmtId="0" fontId="29" fillId="0" borderId="30" xfId="2" applyFont="1" applyFill="1" applyBorder="1" applyAlignment="1">
      <alignment horizontal="centerContinuous" vertical="center"/>
    </xf>
    <xf numFmtId="0" fontId="23" fillId="0" borderId="23" xfId="2" applyFont="1" applyFill="1" applyBorder="1" applyAlignment="1">
      <alignment horizontal="centerContinuous" vertical="center"/>
    </xf>
    <xf numFmtId="10" fontId="30" fillId="0" borderId="23" xfId="2" applyNumberFormat="1" applyFont="1" applyBorder="1" applyAlignment="1">
      <alignment horizontal="centerContinuous" vertical="center"/>
    </xf>
    <xf numFmtId="44" fontId="30" fillId="0" borderId="23" xfId="2" applyNumberFormat="1" applyFont="1" applyBorder="1" applyAlignment="1">
      <alignment horizontal="centerContinuous" vertical="center"/>
    </xf>
    <xf numFmtId="0" fontId="29" fillId="0" borderId="23" xfId="2" applyFont="1" applyFill="1" applyBorder="1" applyAlignment="1">
      <alignment horizontal="centerContinuous" vertical="center"/>
    </xf>
    <xf numFmtId="0" fontId="29" fillId="0" borderId="23" xfId="2" applyFont="1" applyFill="1" applyBorder="1" applyAlignment="1">
      <alignment vertical="center"/>
    </xf>
    <xf numFmtId="0" fontId="29" fillId="0" borderId="24" xfId="2" applyFont="1" applyFill="1" applyBorder="1" applyAlignment="1">
      <alignment vertical="center"/>
    </xf>
    <xf numFmtId="0" fontId="23" fillId="0" borderId="0" xfId="2" applyFont="1" applyFill="1" applyBorder="1" applyAlignment="1">
      <alignment horizontal="center" vertical="center"/>
    </xf>
    <xf numFmtId="9" fontId="23" fillId="0" borderId="0" xfId="2" applyNumberFormat="1" applyFont="1" applyFill="1" applyBorder="1" applyAlignment="1">
      <alignment horizontal="centerContinuous" vertical="center"/>
    </xf>
    <xf numFmtId="0" fontId="23" fillId="0" borderId="0" xfId="2" applyFont="1" applyFill="1" applyBorder="1" applyAlignment="1">
      <alignment horizontal="centerContinuous" vertical="center"/>
    </xf>
    <xf numFmtId="44" fontId="30" fillId="0" borderId="0" xfId="2" applyNumberFormat="1" applyFont="1" applyBorder="1" applyAlignment="1">
      <alignment horizontal="centerContinuous" vertical="center"/>
    </xf>
    <xf numFmtId="0" fontId="29" fillId="0" borderId="0" xfId="2" applyFont="1" applyFill="1" applyBorder="1" applyAlignment="1">
      <alignment horizontal="centerContinuous" vertical="center"/>
    </xf>
    <xf numFmtId="0" fontId="23" fillId="0" borderId="0" xfId="2" applyFont="1" applyFill="1" applyBorder="1" applyAlignment="1"/>
    <xf numFmtId="0" fontId="31" fillId="0" borderId="4" xfId="2" applyFont="1" applyFill="1" applyBorder="1" applyAlignment="1">
      <alignment horizontal="left" vertical="center"/>
    </xf>
    <xf numFmtId="0" fontId="29" fillId="0" borderId="5" xfId="2" applyFont="1" applyFill="1" applyBorder="1" applyAlignment="1">
      <alignment horizontal="center" vertical="center"/>
    </xf>
    <xf numFmtId="0" fontId="29" fillId="0" borderId="5" xfId="2" applyFont="1" applyFill="1" applyBorder="1" applyAlignment="1">
      <alignment horizontal="center"/>
    </xf>
    <xf numFmtId="0" fontId="29" fillId="0" borderId="5" xfId="2" applyFont="1" applyFill="1" applyBorder="1" applyAlignment="1">
      <alignment vertical="center"/>
    </xf>
    <xf numFmtId="0" fontId="29" fillId="0" borderId="6" xfId="2" applyFont="1" applyFill="1" applyBorder="1" applyAlignment="1">
      <alignment horizontal="centerContinuous" vertical="center"/>
    </xf>
    <xf numFmtId="0" fontId="23" fillId="0" borderId="7" xfId="2" applyFont="1" applyFill="1" applyBorder="1" applyAlignment="1">
      <alignment vertical="center"/>
    </xf>
    <xf numFmtId="44" fontId="24" fillId="0" borderId="0" xfId="2" applyNumberFormat="1" applyFont="1" applyBorder="1" applyAlignment="1">
      <alignment horizontal="centerContinuous" vertical="center"/>
    </xf>
    <xf numFmtId="0" fontId="23" fillId="0" borderId="8" xfId="2" applyFont="1" applyFill="1" applyBorder="1" applyAlignment="1">
      <alignment horizontal="center" vertical="center"/>
    </xf>
    <xf numFmtId="0" fontId="29" fillId="0" borderId="31" xfId="2" applyFont="1" applyFill="1" applyBorder="1" applyAlignment="1">
      <alignment horizontal="center" vertical="center"/>
    </xf>
    <xf numFmtId="0" fontId="29" fillId="0" borderId="0" xfId="2" applyFont="1" applyFill="1" applyBorder="1" applyAlignment="1">
      <alignment horizontal="center" vertical="center"/>
    </xf>
    <xf numFmtId="0" fontId="29" fillId="0" borderId="32" xfId="2" applyFont="1" applyFill="1" applyBorder="1" applyAlignment="1">
      <alignment horizontal="center"/>
    </xf>
    <xf numFmtId="0" fontId="29" fillId="0" borderId="32" xfId="2" applyFont="1" applyFill="1" applyBorder="1" applyAlignment="1">
      <alignment horizontal="center" vertical="center"/>
    </xf>
    <xf numFmtId="0" fontId="29" fillId="0" borderId="0" xfId="2" applyFont="1" applyFill="1" applyBorder="1" applyAlignment="1">
      <alignment horizontal="center"/>
    </xf>
    <xf numFmtId="0" fontId="23" fillId="0" borderId="7" xfId="2" applyFont="1" applyFill="1" applyBorder="1" applyAlignment="1">
      <alignment horizontal="center" vertical="center"/>
    </xf>
    <xf numFmtId="0" fontId="23" fillId="0" borderId="0" xfId="2" applyFont="1" applyFill="1" applyBorder="1" applyAlignment="1">
      <alignment horizontal="center"/>
    </xf>
    <xf numFmtId="0" fontId="31" fillId="0" borderId="7" xfId="2" applyFont="1" applyFill="1" applyBorder="1" applyAlignment="1">
      <alignment horizontal="left" vertical="center"/>
    </xf>
    <xf numFmtId="0" fontId="29" fillId="0" borderId="0" xfId="2" applyNumberFormat="1" applyFont="1" applyFill="1" applyBorder="1" applyAlignment="1"/>
    <xf numFmtId="0" fontId="32" fillId="0" borderId="0" xfId="2" applyFont="1" applyFill="1" applyBorder="1" applyAlignment="1">
      <alignment horizontal="center" vertical="center"/>
    </xf>
    <xf numFmtId="0" fontId="23" fillId="0" borderId="8" xfId="2" applyNumberFormat="1" applyFont="1" applyFill="1" applyBorder="1" applyAlignment="1"/>
    <xf numFmtId="0" fontId="23" fillId="0" borderId="7" xfId="2" applyFont="1" applyFill="1" applyBorder="1" applyAlignment="1"/>
    <xf numFmtId="0" fontId="23" fillId="0" borderId="0" xfId="2" applyNumberFormat="1" applyFont="1" applyFill="1" applyBorder="1" applyAlignment="1"/>
    <xf numFmtId="166" fontId="23" fillId="0" borderId="0" xfId="2" applyNumberFormat="1" applyFont="1" applyFill="1" applyBorder="1" applyAlignment="1">
      <alignment horizontal="center" vertical="center"/>
    </xf>
    <xf numFmtId="0" fontId="23" fillId="0" borderId="8" xfId="2" applyNumberFormat="1" applyFont="1" applyFill="1" applyBorder="1" applyAlignment="1">
      <alignment vertical="center"/>
    </xf>
    <xf numFmtId="166" fontId="29" fillId="0" borderId="31" xfId="2" applyNumberFormat="1" applyFont="1" applyFill="1" applyBorder="1" applyAlignment="1">
      <alignment horizontal="centerContinuous" vertical="center"/>
    </xf>
    <xf numFmtId="0" fontId="29" fillId="0" borderId="31" xfId="2" applyNumberFormat="1" applyFont="1" applyFill="1" applyBorder="1" applyAlignment="1">
      <alignment horizontal="centerContinuous" vertical="center"/>
    </xf>
    <xf numFmtId="167" fontId="29" fillId="0" borderId="31" xfId="2" applyNumberFormat="1" applyFont="1" applyFill="1" applyBorder="1" applyAlignment="1">
      <alignment horizontal="centerContinuous" vertical="center"/>
    </xf>
    <xf numFmtId="44" fontId="29" fillId="0" borderId="31" xfId="2" applyNumberFormat="1" applyFont="1" applyFill="1" applyBorder="1" applyAlignment="1">
      <alignment horizontal="centerContinuous" vertical="center"/>
    </xf>
    <xf numFmtId="0" fontId="29" fillId="0" borderId="31" xfId="2" applyFont="1" applyFill="1" applyBorder="1" applyAlignment="1">
      <alignment vertical="center"/>
    </xf>
    <xf numFmtId="0" fontId="29" fillId="0" borderId="31" xfId="2" applyNumberFormat="1" applyFont="1" applyFill="1" applyBorder="1" applyAlignment="1">
      <alignment vertical="center"/>
    </xf>
    <xf numFmtId="0" fontId="29" fillId="0" borderId="31" xfId="2" applyFont="1" applyFill="1" applyBorder="1" applyAlignment="1">
      <alignment horizontal="centerContinuous" vertical="center"/>
    </xf>
    <xf numFmtId="0" fontId="23" fillId="0" borderId="0" xfId="2" applyNumberFormat="1" applyFont="1" applyFill="1" applyBorder="1" applyAlignment="1">
      <alignment vertical="center"/>
    </xf>
    <xf numFmtId="0" fontId="29" fillId="0" borderId="32" xfId="2" applyNumberFormat="1" applyFont="1" applyFill="1" applyBorder="1" applyAlignment="1">
      <alignment horizontal="centerContinuous" vertical="center"/>
    </xf>
    <xf numFmtId="166" fontId="29" fillId="0" borderId="32" xfId="2" applyNumberFormat="1" applyFont="1" applyFill="1" applyBorder="1" applyAlignment="1">
      <alignment horizontal="centerContinuous" vertical="center"/>
    </xf>
    <xf numFmtId="0" fontId="29" fillId="0" borderId="32" xfId="2" applyFont="1" applyFill="1" applyBorder="1" applyAlignment="1">
      <alignment horizontal="centerContinuous" vertical="center"/>
    </xf>
    <xf numFmtId="0" fontId="29" fillId="0" borderId="32" xfId="2" applyFont="1" applyFill="1" applyBorder="1" applyAlignment="1">
      <alignment vertical="center"/>
    </xf>
    <xf numFmtId="167" fontId="29" fillId="0" borderId="32" xfId="2" applyNumberFormat="1" applyFont="1" applyFill="1" applyBorder="1" applyAlignment="1">
      <alignment horizontal="centerContinuous" vertical="center"/>
    </xf>
    <xf numFmtId="0" fontId="23" fillId="0" borderId="0" xfId="2" applyNumberFormat="1" applyFont="1" applyFill="1" applyBorder="1" applyAlignment="1">
      <alignment horizontal="centerContinuous" vertical="center"/>
    </xf>
    <xf numFmtId="0" fontId="29" fillId="0" borderId="0" xfId="2" applyNumberFormat="1" applyFont="1" applyFill="1" applyBorder="1" applyAlignment="1">
      <alignment horizontal="centerContinuous" vertical="center"/>
    </xf>
    <xf numFmtId="168" fontId="23" fillId="0" borderId="8" xfId="2" applyNumberFormat="1" applyFont="1" applyFill="1" applyBorder="1" applyAlignment="1">
      <alignment vertical="center"/>
    </xf>
    <xf numFmtId="168" fontId="23" fillId="0" borderId="0" xfId="2" applyNumberFormat="1" applyFont="1" applyFill="1" applyBorder="1" applyAlignment="1">
      <alignment vertical="center"/>
    </xf>
    <xf numFmtId="0" fontId="30" fillId="0" borderId="7" xfId="2" applyFont="1" applyFill="1" applyBorder="1" applyAlignment="1">
      <alignment horizontal="center" vertical="center"/>
    </xf>
    <xf numFmtId="167" fontId="29" fillId="0" borderId="0" xfId="2" applyNumberFormat="1" applyFont="1" applyFill="1" applyBorder="1" applyAlignment="1">
      <alignment horizontal="centerContinuous" vertical="center"/>
    </xf>
    <xf numFmtId="0" fontId="29" fillId="0" borderId="0" xfId="2" applyNumberFormat="1" applyFont="1" applyFill="1" applyBorder="1" applyAlignment="1">
      <alignment horizontal="center" vertical="center"/>
    </xf>
    <xf numFmtId="166" fontId="29" fillId="0" borderId="0" xfId="2" applyNumberFormat="1" applyFont="1" applyFill="1" applyBorder="1" applyAlignment="1">
      <alignment horizontal="centerContinuous" vertical="center"/>
    </xf>
    <xf numFmtId="167" fontId="29" fillId="0" borderId="0" xfId="2" applyNumberFormat="1" applyFont="1" applyFill="1" applyBorder="1" applyAlignment="1">
      <alignment horizontal="center" vertical="center"/>
    </xf>
    <xf numFmtId="166" fontId="29" fillId="0" borderId="0" xfId="2" applyNumberFormat="1" applyFont="1" applyFill="1" applyBorder="1" applyAlignment="1">
      <alignment horizontal="center" vertical="center"/>
    </xf>
    <xf numFmtId="2" fontId="29" fillId="0" borderId="0" xfId="2" applyNumberFormat="1" applyFont="1" applyFill="1" applyBorder="1" applyAlignment="1">
      <alignment horizontal="centerContinuous" vertical="center"/>
    </xf>
    <xf numFmtId="165" fontId="29" fillId="0" borderId="0" xfId="2" applyNumberFormat="1" applyFont="1" applyFill="1" applyBorder="1" applyAlignment="1">
      <alignment horizontal="centerContinuous" vertical="center"/>
    </xf>
    <xf numFmtId="167" fontId="29" fillId="0" borderId="0" xfId="2" applyNumberFormat="1" applyFont="1" applyFill="1" applyBorder="1" applyAlignment="1">
      <alignment vertical="center"/>
    </xf>
    <xf numFmtId="167" fontId="23" fillId="0" borderId="0" xfId="2" applyNumberFormat="1" applyFont="1" applyFill="1" applyBorder="1" applyAlignment="1">
      <alignment horizontal="center" vertical="center"/>
    </xf>
    <xf numFmtId="0" fontId="23" fillId="0" borderId="0" xfId="2" applyNumberFormat="1" applyFont="1" applyFill="1" applyBorder="1" applyAlignment="1">
      <alignment horizontal="center" vertical="center"/>
    </xf>
    <xf numFmtId="0" fontId="23" fillId="0" borderId="0" xfId="2" applyFont="1" applyFill="1" applyBorder="1" applyAlignment="1">
      <alignment horizontal="left" vertical="center"/>
    </xf>
    <xf numFmtId="167" fontId="23" fillId="0" borderId="0" xfId="2" applyNumberFormat="1" applyFont="1" applyFill="1" applyBorder="1" applyAlignment="1">
      <alignment horizontal="centerContinuous" vertical="center"/>
    </xf>
    <xf numFmtId="0" fontId="30" fillId="0" borderId="0" xfId="2" applyFont="1" applyFill="1" applyBorder="1" applyAlignment="1">
      <alignment horizontal="center" vertical="center"/>
    </xf>
    <xf numFmtId="0" fontId="27" fillId="0" borderId="0" xfId="2" applyFont="1" applyFill="1" applyBorder="1" applyAlignment="1">
      <alignment horizontal="center" vertical="center"/>
    </xf>
    <xf numFmtId="167" fontId="27" fillId="2" borderId="0" xfId="2" applyNumberFormat="1" applyFont="1" applyFill="1" applyBorder="1" applyAlignment="1">
      <alignment horizontal="centerContinuous" vertical="center"/>
    </xf>
    <xf numFmtId="0" fontId="23" fillId="0" borderId="8" xfId="2" applyFont="1" applyFill="1" applyBorder="1" applyAlignment="1">
      <alignment vertical="center"/>
    </xf>
    <xf numFmtId="0" fontId="31" fillId="0" borderId="7" xfId="2" applyFont="1" applyFill="1" applyBorder="1" applyAlignment="1">
      <alignment vertical="center"/>
    </xf>
    <xf numFmtId="0" fontId="31" fillId="0" borderId="0" xfId="2" applyFont="1" applyFill="1" applyBorder="1" applyAlignment="1">
      <alignment horizontal="left" vertical="center"/>
    </xf>
    <xf numFmtId="0" fontId="29" fillId="0" borderId="9" xfId="2" applyFont="1" applyFill="1" applyBorder="1" applyAlignment="1">
      <alignment horizontal="center" vertical="center"/>
    </xf>
    <xf numFmtId="10" fontId="29" fillId="0" borderId="31" xfId="2" applyNumberFormat="1" applyFont="1" applyFill="1" applyBorder="1" applyAlignment="1">
      <alignment horizontal="centerContinuous" vertical="center"/>
    </xf>
    <xf numFmtId="4" fontId="23" fillId="0" borderId="8" xfId="2" applyNumberFormat="1" applyFont="1" applyFill="1" applyBorder="1" applyAlignment="1">
      <alignment vertical="center"/>
    </xf>
    <xf numFmtId="4" fontId="29" fillId="0" borderId="0" xfId="2" applyNumberFormat="1" applyFont="1" applyFill="1" applyBorder="1" applyAlignment="1">
      <alignment horizontal="centerContinuous" vertical="center"/>
    </xf>
    <xf numFmtId="4" fontId="29" fillId="0" borderId="0" xfId="2" applyNumberFormat="1" applyFont="1" applyFill="1" applyBorder="1" applyAlignment="1">
      <alignment vertical="center"/>
    </xf>
    <xf numFmtId="169" fontId="29" fillId="0" borderId="32" xfId="2" applyNumberFormat="1" applyFont="1" applyFill="1" applyBorder="1" applyAlignment="1">
      <alignment horizontal="centerContinuous" vertical="center"/>
    </xf>
    <xf numFmtId="4" fontId="29" fillId="0" borderId="32" xfId="2" applyNumberFormat="1" applyFont="1" applyFill="1" applyBorder="1" applyAlignment="1">
      <alignment horizontal="centerContinuous" vertical="center"/>
    </xf>
    <xf numFmtId="4" fontId="23" fillId="0" borderId="0" xfId="2" applyNumberFormat="1" applyFont="1" applyFill="1" applyBorder="1" applyAlignment="1">
      <alignment vertical="center"/>
    </xf>
    <xf numFmtId="4" fontId="23" fillId="0" borderId="11" xfId="2" applyNumberFormat="1" applyFont="1" applyFill="1" applyBorder="1" applyAlignment="1">
      <alignment vertical="center"/>
    </xf>
    <xf numFmtId="4" fontId="23" fillId="0" borderId="9" xfId="2" applyNumberFormat="1" applyFont="1" applyFill="1" applyBorder="1" applyAlignment="1">
      <alignment vertical="center"/>
    </xf>
    <xf numFmtId="4" fontId="23" fillId="0" borderId="9" xfId="2" applyNumberFormat="1" applyFont="1" applyBorder="1" applyAlignment="1">
      <alignment horizontal="justify" vertical="center" wrapText="1"/>
    </xf>
    <xf numFmtId="4" fontId="23" fillId="0" borderId="10" xfId="2" applyNumberFormat="1" applyFont="1" applyBorder="1" applyAlignment="1">
      <alignment horizontal="justify" vertical="center" wrapText="1"/>
    </xf>
    <xf numFmtId="0" fontId="23" fillId="0" borderId="0" xfId="2" applyFont="1" applyAlignment="1">
      <alignment vertical="center"/>
    </xf>
    <xf numFmtId="4" fontId="23" fillId="0" borderId="0" xfId="2" applyNumberFormat="1" applyFont="1" applyBorder="1" applyAlignment="1">
      <alignment horizontal="centerContinuous" vertical="center"/>
    </xf>
    <xf numFmtId="0" fontId="23" fillId="0" borderId="0" xfId="2" applyFont="1" applyAlignment="1">
      <alignment horizontal="centerContinuous" vertical="center"/>
    </xf>
    <xf numFmtId="170" fontId="33" fillId="0" borderId="0" xfId="2" applyNumberFormat="1" applyFont="1" applyAlignment="1">
      <alignment horizontal="centerContinuous"/>
    </xf>
    <xf numFmtId="0" fontId="33" fillId="0" borderId="0" xfId="2" applyFont="1" applyAlignment="1">
      <alignment horizontal="centerContinuous"/>
    </xf>
    <xf numFmtId="0" fontId="33" fillId="0" borderId="0" xfId="2" applyFont="1"/>
    <xf numFmtId="4" fontId="23" fillId="0" borderId="0" xfId="2" applyNumberFormat="1" applyFont="1" applyBorder="1" applyAlignment="1">
      <alignment horizontal="right" vertical="center"/>
    </xf>
    <xf numFmtId="0" fontId="11" fillId="0" borderId="0" xfId="2" applyFont="1" applyAlignment="1">
      <alignment horizontal="centerContinuous"/>
    </xf>
    <xf numFmtId="170" fontId="33" fillId="0" borderId="0" xfId="2" applyNumberFormat="1" applyFont="1" applyAlignment="1"/>
    <xf numFmtId="0" fontId="33" fillId="0" borderId="0" xfId="2" applyFont="1" applyAlignment="1"/>
    <xf numFmtId="0" fontId="11" fillId="0" borderId="0" xfId="2" applyFont="1"/>
    <xf numFmtId="0" fontId="11" fillId="0" borderId="0" xfId="2" applyFont="1" applyAlignment="1"/>
    <xf numFmtId="0" fontId="9" fillId="0" borderId="0" xfId="2" applyAlignment="1">
      <alignment horizontal="centerContinuous" vertical="center"/>
    </xf>
    <xf numFmtId="0" fontId="9" fillId="0" borderId="0" xfId="2"/>
    <xf numFmtId="0" fontId="34" fillId="0" borderId="0" xfId="2" applyFont="1" applyAlignment="1">
      <alignment horizontal="centerContinuous" vertical="center"/>
    </xf>
    <xf numFmtId="0" fontId="4" fillId="0" borderId="0" xfId="2" applyFont="1" applyAlignment="1">
      <alignment horizontal="right" vertical="center"/>
    </xf>
    <xf numFmtId="0" fontId="9" fillId="0" borderId="31" xfId="2" applyBorder="1" applyAlignment="1">
      <alignment horizontal="centerContinuous" vertical="center"/>
    </xf>
    <xf numFmtId="0" fontId="9" fillId="0" borderId="0" xfId="2" applyAlignment="1">
      <alignment vertical="center"/>
    </xf>
    <xf numFmtId="0" fontId="35" fillId="0" borderId="0" xfId="2" applyFont="1" applyAlignment="1">
      <alignment horizontal="centerContinuous" vertical="center"/>
    </xf>
    <xf numFmtId="0" fontId="5" fillId="0" borderId="0" xfId="2" applyFont="1" applyAlignment="1">
      <alignment horizontal="centerContinuous" vertical="center"/>
    </xf>
    <xf numFmtId="0" fontId="5" fillId="0" borderId="31" xfId="2" applyFont="1" applyBorder="1" applyAlignment="1">
      <alignment horizontal="centerContinuous" vertical="center"/>
    </xf>
    <xf numFmtId="0" fontId="9" fillId="0" borderId="0" xfId="2" applyFont="1" applyAlignment="1">
      <alignment horizontal="center" vertical="center"/>
    </xf>
    <xf numFmtId="0" fontId="4" fillId="0" borderId="0" xfId="2" applyFont="1" applyBorder="1" applyAlignment="1">
      <alignment horizontal="center" vertical="center"/>
    </xf>
    <xf numFmtId="0" fontId="35" fillId="0" borderId="0" xfId="2" applyFont="1" applyBorder="1" applyAlignment="1">
      <alignment horizontal="centerContinuous" vertical="center" wrapText="1"/>
    </xf>
    <xf numFmtId="0" fontId="9" fillId="0" borderId="0" xfId="2" applyBorder="1" applyAlignment="1">
      <alignment horizontal="centerContinuous" vertical="center"/>
    </xf>
    <xf numFmtId="0" fontId="4" fillId="0" borderId="4"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4" fillId="0" borderId="16" xfId="2" applyFont="1" applyBorder="1" applyAlignment="1">
      <alignment horizontal="right" vertical="center"/>
    </xf>
    <xf numFmtId="0" fontId="4" fillId="0" borderId="18" xfId="2" applyFont="1" applyBorder="1" applyAlignment="1">
      <alignment vertical="center"/>
    </xf>
    <xf numFmtId="0" fontId="4" fillId="0" borderId="0" xfId="2" applyFont="1" applyAlignment="1">
      <alignment vertical="center"/>
    </xf>
    <xf numFmtId="0" fontId="4" fillId="0" borderId="7" xfId="2" applyFont="1" applyBorder="1" applyAlignment="1">
      <alignment vertical="center"/>
    </xf>
    <xf numFmtId="0" fontId="4" fillId="0" borderId="0" xfId="2" applyFont="1" applyBorder="1" applyAlignment="1">
      <alignment vertical="center"/>
    </xf>
    <xf numFmtId="0" fontId="4" fillId="0" borderId="8" xfId="2" applyFont="1" applyBorder="1" applyAlignment="1">
      <alignment vertical="center"/>
    </xf>
    <xf numFmtId="0" fontId="4" fillId="0" borderId="33" xfId="2" applyFont="1" applyBorder="1" applyAlignment="1">
      <alignment horizontal="right" vertical="center"/>
    </xf>
    <xf numFmtId="0" fontId="4" fillId="0" borderId="34" xfId="2" applyFont="1" applyBorder="1" applyAlignment="1">
      <alignment vertical="center"/>
    </xf>
    <xf numFmtId="0" fontId="4" fillId="0" borderId="19" xfId="2" applyFont="1" applyBorder="1" applyAlignment="1">
      <alignment horizontal="right" vertical="center"/>
    </xf>
    <xf numFmtId="0" fontId="4" fillId="0" borderId="21" xfId="2" applyFont="1" applyBorder="1" applyAlignment="1">
      <alignment vertical="center"/>
    </xf>
    <xf numFmtId="0" fontId="4" fillId="0" borderId="11"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22" xfId="2" applyFont="1" applyBorder="1" applyAlignment="1">
      <alignment horizontal="right" vertical="center"/>
    </xf>
    <xf numFmtId="0" fontId="4" fillId="0" borderId="24" xfId="2" applyFont="1" applyBorder="1" applyAlignment="1">
      <alignment vertical="center"/>
    </xf>
    <xf numFmtId="0" fontId="9" fillId="0" borderId="0" xfId="2" applyBorder="1" applyAlignment="1">
      <alignment vertical="center"/>
    </xf>
    <xf numFmtId="0" fontId="9" fillId="0" borderId="0" xfId="2" applyBorder="1" applyAlignment="1">
      <alignment horizontal="right" vertical="center"/>
    </xf>
    <xf numFmtId="0" fontId="5" fillId="0" borderId="0" xfId="2" applyFont="1" applyBorder="1" applyAlignment="1">
      <alignment horizontal="left" vertical="center"/>
    </xf>
    <xf numFmtId="0" fontId="4" fillId="0" borderId="35" xfId="2" applyFont="1" applyBorder="1" applyAlignment="1">
      <alignment horizontal="center" vertical="center"/>
    </xf>
    <xf numFmtId="0" fontId="4" fillId="0" borderId="36" xfId="2" applyFont="1" applyBorder="1" applyAlignment="1">
      <alignment horizontal="centerContinuous" vertical="center"/>
    </xf>
    <xf numFmtId="0" fontId="4" fillId="0" borderId="37" xfId="2" applyFont="1" applyBorder="1" applyAlignment="1">
      <alignment horizontal="centerContinuous" vertical="center"/>
    </xf>
    <xf numFmtId="0" fontId="4" fillId="0" borderId="38" xfId="2" applyFont="1" applyBorder="1" applyAlignment="1">
      <alignment horizontal="center" vertical="center"/>
    </xf>
    <xf numFmtId="0" fontId="4" fillId="0" borderId="39" xfId="2" applyFont="1" applyBorder="1" applyAlignment="1">
      <alignment horizontal="center" vertical="center"/>
    </xf>
    <xf numFmtId="0" fontId="9" fillId="0" borderId="40" xfId="2" applyBorder="1" applyAlignment="1">
      <alignment vertical="center"/>
    </xf>
    <xf numFmtId="0" fontId="9" fillId="0" borderId="41" xfId="2" applyBorder="1" applyAlignment="1">
      <alignment vertical="center"/>
    </xf>
    <xf numFmtId="0" fontId="9" fillId="0" borderId="42" xfId="2" applyBorder="1" applyAlignment="1">
      <alignment vertical="center"/>
    </xf>
    <xf numFmtId="0" fontId="9" fillId="0" borderId="25" xfId="2" applyBorder="1" applyAlignment="1">
      <alignment vertical="center"/>
    </xf>
    <xf numFmtId="0" fontId="9" fillId="0" borderId="26" xfId="2" applyBorder="1" applyAlignment="1">
      <alignment vertical="center"/>
    </xf>
    <xf numFmtId="0" fontId="9" fillId="0" borderId="43" xfId="2" applyBorder="1" applyAlignment="1">
      <alignment vertical="center"/>
    </xf>
    <xf numFmtId="0" fontId="9" fillId="0" borderId="44" xfId="2" applyBorder="1" applyAlignment="1">
      <alignment vertical="center"/>
    </xf>
    <xf numFmtId="0" fontId="9" fillId="0" borderId="45" xfId="2" applyBorder="1" applyAlignment="1">
      <alignment vertical="center"/>
    </xf>
    <xf numFmtId="0" fontId="9" fillId="0" borderId="27" xfId="2" applyBorder="1" applyAlignment="1">
      <alignment vertical="center"/>
    </xf>
    <xf numFmtId="0" fontId="9" fillId="0" borderId="28" xfId="2" applyBorder="1" applyAlignment="1">
      <alignment vertical="center"/>
    </xf>
    <xf numFmtId="0" fontId="9" fillId="0" borderId="46" xfId="2" applyBorder="1" applyAlignment="1">
      <alignment vertical="center"/>
    </xf>
    <xf numFmtId="0" fontId="9" fillId="0" borderId="47" xfId="2" applyBorder="1" applyAlignment="1">
      <alignment vertical="center"/>
    </xf>
    <xf numFmtId="0" fontId="9" fillId="0" borderId="48" xfId="2" applyBorder="1" applyAlignment="1">
      <alignment vertical="center"/>
    </xf>
    <xf numFmtId="0" fontId="9" fillId="0" borderId="29" xfId="2" applyBorder="1" applyAlignment="1">
      <alignment vertical="center"/>
    </xf>
    <xf numFmtId="0" fontId="9" fillId="0" borderId="30" xfId="2" applyBorder="1" applyAlignment="1">
      <alignment vertical="center"/>
    </xf>
    <xf numFmtId="0" fontId="4" fillId="0" borderId="0" xfId="2" applyFont="1" applyBorder="1" applyAlignment="1">
      <alignment horizontal="right" vertical="center"/>
    </xf>
    <xf numFmtId="0" fontId="9" fillId="0" borderId="49" xfId="2" applyBorder="1" applyAlignment="1">
      <alignment vertical="center"/>
    </xf>
    <xf numFmtId="0" fontId="9" fillId="0" borderId="50" xfId="2" applyBorder="1" applyAlignment="1">
      <alignment vertical="center"/>
    </xf>
    <xf numFmtId="0" fontId="9" fillId="0" borderId="51" xfId="2" applyBorder="1" applyAlignment="1">
      <alignment vertical="center"/>
    </xf>
    <xf numFmtId="0" fontId="9" fillId="0" borderId="52" xfId="2" applyBorder="1" applyAlignment="1">
      <alignment vertical="center"/>
    </xf>
    <xf numFmtId="0" fontId="9" fillId="0" borderId="53" xfId="2" applyBorder="1" applyAlignment="1">
      <alignment vertical="center"/>
    </xf>
    <xf numFmtId="0" fontId="5" fillId="0" borderId="0" xfId="2" applyFont="1" applyBorder="1" applyAlignment="1">
      <alignment vertical="center"/>
    </xf>
    <xf numFmtId="0" fontId="4" fillId="0" borderId="16" xfId="2" applyFont="1" applyBorder="1" applyAlignment="1">
      <alignment horizontal="left" vertical="center"/>
    </xf>
    <xf numFmtId="0" fontId="4" fillId="0" borderId="18" xfId="2" applyFont="1" applyBorder="1" applyAlignment="1">
      <alignment horizontal="left" vertical="center"/>
    </xf>
    <xf numFmtId="0" fontId="4" fillId="0" borderId="16" xfId="2" applyFont="1" applyBorder="1" applyAlignment="1">
      <alignment horizontal="center" vertical="center"/>
    </xf>
    <xf numFmtId="0" fontId="4" fillId="0" borderId="17" xfId="2" applyFont="1" applyBorder="1" applyAlignment="1">
      <alignment vertical="center"/>
    </xf>
    <xf numFmtId="0" fontId="4" fillId="0" borderId="17" xfId="2" applyFont="1" applyBorder="1" applyAlignment="1">
      <alignment horizontal="right" vertical="center"/>
    </xf>
    <xf numFmtId="0" fontId="4" fillId="0" borderId="7" xfId="2" applyFont="1" applyBorder="1" applyAlignment="1">
      <alignment horizontal="centerContinuous" vertical="center"/>
    </xf>
    <xf numFmtId="0" fontId="4" fillId="0" borderId="8" xfId="2" applyFont="1" applyBorder="1" applyAlignment="1">
      <alignment horizontal="centerContinuous" vertical="center"/>
    </xf>
    <xf numFmtId="0" fontId="4" fillId="0" borderId="19" xfId="2" applyFont="1" applyBorder="1" applyAlignment="1">
      <alignment horizontal="left" vertical="center"/>
    </xf>
    <xf numFmtId="0" fontId="4" fillId="0" borderId="21" xfId="2" applyFont="1" applyBorder="1" applyAlignment="1">
      <alignment horizontal="left" vertical="center"/>
    </xf>
    <xf numFmtId="0" fontId="4" fillId="0" borderId="19" xfId="2" applyFont="1" applyBorder="1" applyAlignment="1">
      <alignment horizontal="center" vertical="center"/>
    </xf>
    <xf numFmtId="0" fontId="4" fillId="0" borderId="20" xfId="2" applyFont="1" applyBorder="1" applyAlignment="1">
      <alignment vertical="center"/>
    </xf>
    <xf numFmtId="0" fontId="4" fillId="0" borderId="20" xfId="2" applyFont="1" applyBorder="1" applyAlignment="1">
      <alignment horizontal="right" vertical="center"/>
    </xf>
    <xf numFmtId="0" fontId="4" fillId="0" borderId="11" xfId="2" applyFont="1" applyBorder="1" applyAlignment="1">
      <alignment horizontal="centerContinuous"/>
    </xf>
    <xf numFmtId="0" fontId="4" fillId="0" borderId="10" xfId="2" applyFont="1" applyBorder="1" applyAlignment="1">
      <alignment horizontal="centerContinuous"/>
    </xf>
    <xf numFmtId="0" fontId="4" fillId="0" borderId="22" xfId="2" applyFont="1" applyBorder="1" applyAlignment="1">
      <alignment horizontal="center" vertical="center"/>
    </xf>
    <xf numFmtId="0" fontId="4" fillId="0" borderId="24" xfId="2" applyFont="1" applyBorder="1"/>
    <xf numFmtId="0" fontId="4" fillId="0" borderId="0" xfId="2" applyFont="1"/>
    <xf numFmtId="0" fontId="9" fillId="0" borderId="0" xfId="2" applyBorder="1" applyAlignment="1">
      <alignment horizontal="center" vertical="center"/>
    </xf>
    <xf numFmtId="0" fontId="9" fillId="0" borderId="0" xfId="2" applyBorder="1"/>
    <xf numFmtId="0" fontId="9" fillId="0" borderId="0" xfId="2" applyAlignment="1">
      <alignment horizontal="right" vertical="center"/>
    </xf>
    <xf numFmtId="0" fontId="35" fillId="0" borderId="0" xfId="2" applyFont="1" applyAlignment="1">
      <alignment horizontal="right" vertical="center"/>
    </xf>
    <xf numFmtId="0" fontId="4" fillId="0" borderId="0" xfId="2" applyFont="1" applyAlignment="1">
      <alignment horizontal="centerContinuous" vertical="center"/>
    </xf>
    <xf numFmtId="0" fontId="37" fillId="0" borderId="0" xfId="2" applyFont="1"/>
    <xf numFmtId="0" fontId="38" fillId="0" borderId="0" xfId="2" applyFont="1" applyAlignment="1">
      <alignment horizontal="centerContinuous" vertical="center"/>
    </xf>
    <xf numFmtId="0" fontId="37" fillId="0" borderId="0" xfId="2" applyFont="1" applyAlignment="1">
      <alignment horizontal="centerContinuous"/>
    </xf>
    <xf numFmtId="0" fontId="9" fillId="0" borderId="0" xfId="2" applyAlignment="1">
      <alignment horizontal="centerContinuous"/>
    </xf>
    <xf numFmtId="0" fontId="15" fillId="0" borderId="0" xfId="2" applyFont="1"/>
    <xf numFmtId="0" fontId="14" fillId="0" borderId="0" xfId="2" applyFont="1" applyAlignment="1">
      <alignment horizontal="centerContinuous" vertical="center"/>
    </xf>
    <xf numFmtId="0" fontId="15" fillId="0" borderId="0" xfId="2" applyFont="1" applyAlignment="1">
      <alignment horizontal="centerContinuous"/>
    </xf>
    <xf numFmtId="0" fontId="39" fillId="0" borderId="0" xfId="2" applyFont="1"/>
    <xf numFmtId="0" fontId="40" fillId="0" borderId="0" xfId="2" applyFont="1" applyAlignment="1">
      <alignment horizontal="centerContinuous" vertical="center"/>
    </xf>
    <xf numFmtId="0" fontId="39" fillId="0" borderId="0" xfId="2" applyFont="1" applyAlignment="1">
      <alignment horizontal="centerContinuous"/>
    </xf>
    <xf numFmtId="0" fontId="41" fillId="0" borderId="0" xfId="2" applyFont="1" applyAlignment="1">
      <alignment horizontal="centerContinuous" vertical="center"/>
    </xf>
    <xf numFmtId="0" fontId="1" fillId="0" borderId="0" xfId="2" applyFont="1"/>
    <xf numFmtId="0" fontId="2" fillId="0" borderId="0" xfId="2" applyFont="1" applyAlignment="1">
      <alignment horizontal="centerContinuous" vertical="center" wrapText="1"/>
    </xf>
    <xf numFmtId="0" fontId="1" fillId="0" borderId="0" xfId="2" applyFont="1" applyAlignment="1">
      <alignment horizontal="centerContinuous"/>
    </xf>
    <xf numFmtId="0" fontId="42" fillId="2" borderId="12" xfId="2" applyFont="1" applyFill="1" applyBorder="1" applyAlignment="1">
      <alignment horizontal="centerContinuous" vertical="center"/>
    </xf>
    <xf numFmtId="0" fontId="43" fillId="2" borderId="2" xfId="2" applyFont="1" applyFill="1" applyBorder="1" applyAlignment="1">
      <alignment horizontal="centerContinuous" vertical="center"/>
    </xf>
    <xf numFmtId="0" fontId="44" fillId="2" borderId="2" xfId="2" applyFont="1" applyFill="1" applyBorder="1" applyAlignment="1">
      <alignment horizontal="centerContinuous" vertical="center"/>
    </xf>
    <xf numFmtId="0" fontId="44" fillId="2" borderId="3" xfId="2" applyFont="1" applyFill="1" applyBorder="1" applyAlignment="1">
      <alignment horizontal="centerContinuous" vertical="center"/>
    </xf>
    <xf numFmtId="0" fontId="41" fillId="0" borderId="0" xfId="2" applyFont="1" applyAlignment="1">
      <alignment vertical="center"/>
    </xf>
    <xf numFmtId="0" fontId="39" fillId="0" borderId="0" xfId="2" applyFont="1" applyAlignment="1">
      <alignment vertical="center"/>
    </xf>
    <xf numFmtId="0" fontId="45" fillId="0" borderId="0" xfId="2" applyFont="1" applyFill="1" applyBorder="1" applyAlignment="1">
      <alignment horizontal="centerContinuous" vertical="center"/>
    </xf>
    <xf numFmtId="0" fontId="46" fillId="0" borderId="0" xfId="2" applyFont="1" applyFill="1" applyBorder="1" applyAlignment="1">
      <alignment horizontal="centerContinuous" vertical="center"/>
    </xf>
    <xf numFmtId="0" fontId="47" fillId="0" borderId="0" xfId="2" applyFont="1" applyFill="1" applyBorder="1" applyAlignment="1">
      <alignment horizontal="centerContinuous" vertical="center"/>
    </xf>
    <xf numFmtId="0" fontId="2" fillId="0" borderId="0" xfId="2" applyFont="1" applyFill="1" applyAlignment="1">
      <alignment vertical="center"/>
    </xf>
    <xf numFmtId="0" fontId="1" fillId="0" borderId="0" xfId="2" applyFont="1" applyFill="1" applyAlignment="1">
      <alignment vertical="center"/>
    </xf>
    <xf numFmtId="0" fontId="39" fillId="0" borderId="0" xfId="2" applyFont="1" applyAlignment="1">
      <alignment horizontal="centerContinuous" vertical="center"/>
    </xf>
    <xf numFmtId="0" fontId="3" fillId="2" borderId="12" xfId="2" applyFont="1" applyFill="1" applyBorder="1" applyAlignment="1">
      <alignment horizontal="centerContinuous" vertical="center"/>
    </xf>
    <xf numFmtId="0" fontId="3" fillId="2" borderId="2" xfId="2" applyFont="1" applyFill="1" applyBorder="1" applyAlignment="1">
      <alignment horizontal="centerContinuous" vertical="center"/>
    </xf>
    <xf numFmtId="0" fontId="3" fillId="2" borderId="3" xfId="2" applyFont="1" applyFill="1" applyBorder="1" applyAlignment="1">
      <alignment horizontal="centerContinuous" vertical="center"/>
    </xf>
    <xf numFmtId="0" fontId="3" fillId="0" borderId="16" xfId="2" applyFont="1" applyBorder="1" applyAlignment="1">
      <alignment horizontal="centerContinuous" vertical="center"/>
    </xf>
    <xf numFmtId="0" fontId="3" fillId="0" borderId="42" xfId="2" applyFont="1" applyBorder="1" applyAlignment="1">
      <alignment horizontal="centerContinuous" vertical="center"/>
    </xf>
    <xf numFmtId="0" fontId="4" fillId="0" borderId="41" xfId="2" applyFont="1" applyBorder="1" applyAlignment="1">
      <alignment vertical="center"/>
    </xf>
    <xf numFmtId="0" fontId="4" fillId="0" borderId="42" xfId="2" applyFont="1" applyBorder="1" applyAlignment="1">
      <alignment vertical="center"/>
    </xf>
    <xf numFmtId="0" fontId="4" fillId="0" borderId="41" xfId="2" applyFont="1" applyBorder="1" applyAlignment="1">
      <alignment horizontal="centerContinuous" vertical="center"/>
    </xf>
    <xf numFmtId="0" fontId="4" fillId="0" borderId="17" xfId="2" applyFont="1" applyBorder="1" applyAlignment="1">
      <alignment horizontal="centerContinuous" vertical="center"/>
    </xf>
    <xf numFmtId="0" fontId="4" fillId="0" borderId="18" xfId="2" applyFont="1" applyBorder="1" applyAlignment="1">
      <alignment horizontal="centerContinuous" vertical="center"/>
    </xf>
    <xf numFmtId="0" fontId="3" fillId="0" borderId="22" xfId="2" applyFont="1" applyBorder="1" applyAlignment="1">
      <alignment horizontal="centerContinuous" vertical="center"/>
    </xf>
    <xf numFmtId="0" fontId="3" fillId="0" borderId="48" xfId="2" applyFont="1" applyBorder="1" applyAlignment="1">
      <alignment horizontal="centerContinuous" vertical="center"/>
    </xf>
    <xf numFmtId="0" fontId="4" fillId="0" borderId="47" xfId="2" applyFont="1" applyBorder="1" applyAlignment="1">
      <alignment horizontal="centerContinuous" vertical="center"/>
    </xf>
    <xf numFmtId="0" fontId="4" fillId="0" borderId="23" xfId="2" applyFont="1" applyBorder="1" applyAlignment="1">
      <alignment horizontal="centerContinuous" vertical="center"/>
    </xf>
    <xf numFmtId="0" fontId="4" fillId="0" borderId="48" xfId="2" applyFont="1" applyBorder="1" applyAlignment="1">
      <alignment horizontal="centerContinuous" vertical="center"/>
    </xf>
    <xf numFmtId="0" fontId="4" fillId="0" borderId="47" xfId="2" applyFont="1" applyBorder="1" applyAlignment="1">
      <alignment horizontal="centerContinuous" vertical="center" wrapText="1"/>
    </xf>
    <xf numFmtId="0" fontId="4" fillId="0" borderId="23" xfId="2" applyFont="1" applyBorder="1" applyAlignment="1">
      <alignment horizontal="centerContinuous" vertical="center" wrapText="1"/>
    </xf>
    <xf numFmtId="0" fontId="4" fillId="0" borderId="24" xfId="2" applyFont="1" applyBorder="1" applyAlignment="1">
      <alignment horizontal="centerContinuous" vertical="center" wrapText="1"/>
    </xf>
    <xf numFmtId="0" fontId="4" fillId="0" borderId="15" xfId="2" applyFont="1" applyBorder="1" applyAlignment="1">
      <alignment horizontal="center" vertical="center"/>
    </xf>
    <xf numFmtId="0" fontId="4" fillId="0" borderId="12"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12" xfId="2" applyFont="1" applyBorder="1" applyAlignment="1">
      <alignment horizontal="center" vertical="center"/>
    </xf>
    <xf numFmtId="0" fontId="4" fillId="0" borderId="2" xfId="2" applyFont="1" applyBorder="1" applyAlignment="1">
      <alignment horizontal="center" vertical="center"/>
    </xf>
    <xf numFmtId="0" fontId="4" fillId="0" borderId="2" xfId="2" applyFont="1" applyBorder="1" applyAlignment="1">
      <alignment horizontal="centerContinuous" vertical="center"/>
    </xf>
    <xf numFmtId="0" fontId="4" fillId="0" borderId="2" xfId="2" applyFont="1" applyBorder="1" applyAlignment="1">
      <alignment horizontal="right" vertical="center" wrapText="1"/>
    </xf>
    <xf numFmtId="0" fontId="4" fillId="0" borderId="2" xfId="2" applyFont="1" applyBorder="1" applyAlignment="1">
      <alignment horizontal="centerContinuous" vertical="center" wrapText="1"/>
    </xf>
    <xf numFmtId="44" fontId="4" fillId="0" borderId="2" xfId="2" applyNumberFormat="1" applyFont="1" applyBorder="1" applyAlignment="1">
      <alignment horizontal="centerContinuous" vertical="center" wrapText="1"/>
    </xf>
    <xf numFmtId="0" fontId="4" fillId="0" borderId="3" xfId="2" applyFont="1" applyBorder="1" applyAlignment="1">
      <alignment horizontal="centerContinuous" vertical="center" wrapText="1"/>
    </xf>
    <xf numFmtId="0" fontId="4" fillId="0" borderId="23" xfId="2" applyFont="1" applyBorder="1" applyAlignment="1">
      <alignment horizontal="center" vertical="center"/>
    </xf>
    <xf numFmtId="0" fontId="4" fillId="0" borderId="23" xfId="2" applyFont="1" applyBorder="1" applyAlignment="1">
      <alignment horizontal="right" vertical="center" wrapText="1"/>
    </xf>
    <xf numFmtId="44" fontId="4" fillId="0" borderId="23" xfId="2" applyNumberFormat="1" applyFont="1" applyBorder="1" applyAlignment="1">
      <alignment horizontal="centerContinuous" vertical="center" wrapText="1"/>
    </xf>
    <xf numFmtId="0" fontId="3" fillId="0" borderId="1" xfId="2" applyFont="1" applyBorder="1" applyAlignment="1">
      <alignment horizontal="center" vertical="center"/>
    </xf>
    <xf numFmtId="0" fontId="4" fillId="0" borderId="12"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3" fillId="0" borderId="12" xfId="2" applyFont="1" applyBorder="1" applyAlignment="1">
      <alignment horizontal="centerContinuous"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 xfId="2" applyFont="1" applyBorder="1" applyAlignment="1">
      <alignment horizontal="centerContinuous" vertical="center"/>
    </xf>
    <xf numFmtId="0" fontId="3" fillId="0" borderId="2" xfId="2" applyFont="1" applyBorder="1" applyAlignment="1">
      <alignment horizontal="center" vertical="center"/>
    </xf>
    <xf numFmtId="0" fontId="3" fillId="0" borderId="2" xfId="2" applyFont="1" applyBorder="1" applyAlignment="1">
      <alignment horizontal="centerContinuous" vertical="center"/>
    </xf>
    <xf numFmtId="44" fontId="3" fillId="0" borderId="2" xfId="2" applyNumberFormat="1" applyFont="1" applyBorder="1" applyAlignment="1">
      <alignment horizontal="right" vertical="center"/>
    </xf>
    <xf numFmtId="0" fontId="41" fillId="0" borderId="12" xfId="2" applyFont="1" applyBorder="1" applyAlignment="1">
      <alignment horizontal="centerContinuous" vertical="center"/>
    </xf>
    <xf numFmtId="0" fontId="4" fillId="0" borderId="1" xfId="2" applyFont="1" applyBorder="1" applyAlignment="1">
      <alignment horizontal="center" vertical="center"/>
    </xf>
    <xf numFmtId="0" fontId="3" fillId="0" borderId="12" xfId="2" applyFont="1" applyBorder="1" applyAlignment="1">
      <alignment vertical="center"/>
    </xf>
    <xf numFmtId="0" fontId="4" fillId="0" borderId="3" xfId="2" applyFont="1" applyBorder="1" applyAlignment="1">
      <alignment horizontal="right" vertical="center"/>
    </xf>
    <xf numFmtId="0" fontId="3" fillId="0" borderId="37" xfId="2" applyFont="1" applyBorder="1" applyAlignment="1">
      <alignment horizontal="centerContinuous" vertical="center"/>
    </xf>
    <xf numFmtId="0" fontId="3" fillId="0" borderId="36" xfId="2" applyFont="1" applyBorder="1" applyAlignment="1">
      <alignment horizontal="centerContinuous" vertical="center"/>
    </xf>
    <xf numFmtId="0" fontId="4" fillId="0" borderId="37" xfId="2" applyFont="1" applyBorder="1" applyAlignment="1">
      <alignment horizontal="center" vertical="center"/>
    </xf>
    <xf numFmtId="0" fontId="35" fillId="0" borderId="12" xfId="2" applyFont="1" applyBorder="1" applyAlignment="1">
      <alignment horizontal="center" vertical="center"/>
    </xf>
    <xf numFmtId="0" fontId="4" fillId="0" borderId="2" xfId="2" applyFont="1" applyBorder="1" applyAlignment="1">
      <alignment horizontal="right" vertical="center"/>
    </xf>
    <xf numFmtId="2" fontId="4" fillId="0" borderId="2" xfId="2" applyNumberFormat="1" applyFont="1" applyBorder="1" applyAlignment="1">
      <alignment horizontal="center" vertical="center"/>
    </xf>
    <xf numFmtId="0" fontId="35" fillId="0" borderId="12" xfId="2" applyFont="1" applyBorder="1" applyAlignment="1">
      <alignment horizontal="centerContinuous" vertical="center"/>
    </xf>
    <xf numFmtId="0" fontId="35" fillId="0" borderId="2" xfId="2" applyFont="1" applyBorder="1" applyAlignment="1">
      <alignment horizontal="centerContinuous" vertical="center"/>
    </xf>
    <xf numFmtId="0" fontId="36" fillId="0" borderId="2" xfId="2" applyFont="1" applyBorder="1" applyAlignment="1">
      <alignment horizontal="centerContinuous" vertical="center"/>
    </xf>
    <xf numFmtId="0" fontId="36" fillId="0" borderId="3" xfId="2" applyFont="1" applyBorder="1" applyAlignment="1">
      <alignment horizontal="centerContinuous" vertical="center"/>
    </xf>
    <xf numFmtId="0" fontId="36" fillId="0" borderId="0" xfId="2" applyFont="1" applyAlignment="1">
      <alignment vertical="center"/>
    </xf>
    <xf numFmtId="0" fontId="4" fillId="0" borderId="12" xfId="2" applyFont="1" applyBorder="1" applyAlignment="1">
      <alignment horizontal="centerContinuous" vertical="center"/>
    </xf>
    <xf numFmtId="0" fontId="4" fillId="0" borderId="1" xfId="2" applyFont="1" applyBorder="1" applyAlignment="1">
      <alignment vertical="center"/>
    </xf>
    <xf numFmtId="0" fontId="3" fillId="0" borderId="3" xfId="2" applyFont="1" applyBorder="1" applyAlignment="1">
      <alignment horizontal="centerContinuous" vertical="center"/>
    </xf>
    <xf numFmtId="0" fontId="35" fillId="0" borderId="1" xfId="2" applyFont="1" applyBorder="1" applyAlignment="1">
      <alignment horizontal="center" vertical="center"/>
    </xf>
    <xf numFmtId="0" fontId="4" fillId="0" borderId="0" xfId="2" applyFont="1" applyBorder="1" applyAlignment="1">
      <alignment horizontal="centerContinuous" vertical="center"/>
    </xf>
    <xf numFmtId="0" fontId="4" fillId="0" borderId="9" xfId="2" applyFont="1" applyBorder="1" applyAlignment="1">
      <alignment horizontal="centerContinuous" vertical="center"/>
    </xf>
    <xf numFmtId="2" fontId="3" fillId="0" borderId="0" xfId="2" applyNumberFormat="1" applyFont="1" applyBorder="1" applyAlignment="1">
      <alignment vertical="center"/>
    </xf>
    <xf numFmtId="0" fontId="3" fillId="0" borderId="4" xfId="2" applyFont="1" applyBorder="1" applyAlignment="1">
      <alignment horizontal="centerContinuous" vertical="center"/>
    </xf>
    <xf numFmtId="0" fontId="3" fillId="0" borderId="54" xfId="2" applyFont="1" applyBorder="1" applyAlignment="1">
      <alignment horizontal="centerContinuous" vertical="center"/>
    </xf>
    <xf numFmtId="0" fontId="4" fillId="0" borderId="55" xfId="2" applyFont="1" applyBorder="1" applyAlignment="1">
      <alignment horizontal="centerContinuous" vertical="center"/>
    </xf>
    <xf numFmtId="0" fontId="4" fillId="0" borderId="6" xfId="2" applyFont="1" applyBorder="1" applyAlignment="1">
      <alignment horizontal="centerContinuous" vertical="center"/>
    </xf>
    <xf numFmtId="0" fontId="4" fillId="0" borderId="56" xfId="2" applyFont="1" applyBorder="1" applyAlignment="1">
      <alignment horizontal="centerContinuous" vertical="center"/>
    </xf>
    <xf numFmtId="0" fontId="4" fillId="0" borderId="5" xfId="2" applyFont="1" applyBorder="1" applyAlignment="1">
      <alignment horizontal="centerContinuous" vertical="center"/>
    </xf>
    <xf numFmtId="0" fontId="4" fillId="0" borderId="9" xfId="2" applyFont="1" applyBorder="1" applyAlignment="1">
      <alignment horizontal="right" vertical="center"/>
    </xf>
    <xf numFmtId="0" fontId="4" fillId="0" borderId="10" xfId="2" applyFont="1" applyBorder="1" applyAlignment="1">
      <alignment horizontal="centerContinuous" vertical="center"/>
    </xf>
    <xf numFmtId="0" fontId="4" fillId="0" borderId="12" xfId="2" applyFont="1" applyFill="1" applyBorder="1" applyAlignment="1">
      <alignment horizontal="left" vertical="center"/>
    </xf>
    <xf numFmtId="0" fontId="4" fillId="0" borderId="2" xfId="2" applyFont="1" applyFill="1" applyBorder="1" applyAlignment="1">
      <alignment horizontal="left" vertical="center"/>
    </xf>
    <xf numFmtId="0" fontId="4" fillId="0" borderId="3" xfId="2" applyFont="1" applyFill="1" applyBorder="1" applyAlignment="1">
      <alignment horizontal="left" vertical="center"/>
    </xf>
    <xf numFmtId="2" fontId="4" fillId="0" borderId="2" xfId="2" applyNumberFormat="1" applyFont="1" applyBorder="1" applyAlignment="1">
      <alignment horizontal="centerContinuous" vertical="center"/>
    </xf>
    <xf numFmtId="171" fontId="4" fillId="0" borderId="2" xfId="2" applyNumberFormat="1" applyFont="1" applyBorder="1" applyAlignment="1">
      <alignment horizontal="centerContinuous" vertical="center"/>
    </xf>
    <xf numFmtId="44" fontId="3" fillId="0" borderId="1" xfId="3" applyNumberFormat="1" applyFont="1" applyBorder="1" applyAlignment="1">
      <alignment vertical="center"/>
    </xf>
    <xf numFmtId="0" fontId="4" fillId="0" borderId="14" xfId="2" applyFont="1" applyBorder="1" applyAlignment="1">
      <alignment vertical="center"/>
    </xf>
    <xf numFmtId="0" fontId="4" fillId="0" borderId="42" xfId="2" applyFont="1" applyBorder="1" applyAlignment="1">
      <alignment horizontal="centerContinuous" vertical="center"/>
    </xf>
    <xf numFmtId="0" fontId="4" fillId="0" borderId="41" xfId="2" applyFont="1" applyBorder="1" applyAlignment="1">
      <alignment vertical="center" wrapText="1"/>
    </xf>
    <xf numFmtId="0" fontId="4" fillId="0" borderId="17" xfId="2" applyFont="1" applyBorder="1" applyAlignment="1">
      <alignment vertical="center" wrapText="1"/>
    </xf>
    <xf numFmtId="0" fontId="4" fillId="0" borderId="42" xfId="2" applyFont="1" applyBorder="1" applyAlignment="1">
      <alignment vertical="center" wrapText="1"/>
    </xf>
    <xf numFmtId="0" fontId="3" fillId="0" borderId="13" xfId="2" applyFont="1" applyBorder="1" applyAlignment="1">
      <alignment vertical="center"/>
    </xf>
    <xf numFmtId="10" fontId="4" fillId="0" borderId="22" xfId="2" applyNumberFormat="1" applyFont="1" applyBorder="1" applyAlignment="1">
      <alignment horizontal="right" vertical="center"/>
    </xf>
    <xf numFmtId="172" fontId="4" fillId="0" borderId="23" xfId="2" applyNumberFormat="1" applyFont="1" applyBorder="1" applyAlignment="1">
      <alignment horizontal="right" vertical="center"/>
    </xf>
    <xf numFmtId="10" fontId="4" fillId="0" borderId="23" xfId="2" applyNumberFormat="1" applyFont="1" applyBorder="1" applyAlignment="1">
      <alignment horizontal="right" vertical="center"/>
    </xf>
    <xf numFmtId="10" fontId="4" fillId="0" borderId="23" xfId="2" applyNumberFormat="1" applyFont="1" applyBorder="1" applyAlignment="1">
      <alignment horizontal="center" vertical="center"/>
    </xf>
    <xf numFmtId="172" fontId="4" fillId="0" borderId="23" xfId="2" applyNumberFormat="1" applyFont="1" applyBorder="1" applyAlignment="1">
      <alignment horizontal="centerContinuous" vertical="center"/>
    </xf>
    <xf numFmtId="44" fontId="4" fillId="0" borderId="23" xfId="2" applyNumberFormat="1" applyFont="1" applyBorder="1" applyAlignment="1">
      <alignment horizontal="centerContinuous" vertical="center"/>
    </xf>
    <xf numFmtId="0" fontId="4" fillId="0" borderId="24" xfId="2" applyFont="1" applyBorder="1" applyAlignment="1">
      <alignment horizontal="centerContinuous" vertical="center"/>
    </xf>
    <xf numFmtId="44" fontId="3" fillId="0" borderId="15" xfId="2" applyNumberFormat="1" applyFont="1" applyBorder="1" applyAlignment="1">
      <alignment vertical="center"/>
    </xf>
    <xf numFmtId="172" fontId="3" fillId="0" borderId="15" xfId="2" applyNumberFormat="1" applyFont="1" applyBorder="1" applyAlignment="1">
      <alignment vertical="center"/>
    </xf>
    <xf numFmtId="0" fontId="4" fillId="0" borderId="40" xfId="2" applyFont="1" applyBorder="1" applyAlignment="1">
      <alignment horizontal="centerContinuous" vertical="center"/>
    </xf>
    <xf numFmtId="10" fontId="4" fillId="0" borderId="23" xfId="2" applyNumberFormat="1" applyFont="1" applyBorder="1" applyAlignment="1">
      <alignment horizontal="centerContinuous" vertical="center"/>
    </xf>
    <xf numFmtId="0" fontId="4" fillId="0" borderId="41" xfId="2" applyFont="1" applyBorder="1" applyAlignment="1">
      <alignment horizontal="centerContinuous" vertical="center" wrapText="1"/>
    </xf>
    <xf numFmtId="0" fontId="4" fillId="0" borderId="18" xfId="2" applyFont="1" applyBorder="1" applyAlignment="1">
      <alignment horizontal="centerContinuous" vertical="center" wrapText="1"/>
    </xf>
    <xf numFmtId="0" fontId="4" fillId="0" borderId="40" xfId="2" applyFont="1" applyBorder="1" applyAlignment="1">
      <alignment horizontal="centerContinuous" vertical="center" wrapText="1"/>
    </xf>
    <xf numFmtId="0" fontId="9" fillId="0" borderId="12" xfId="2" applyBorder="1" applyAlignment="1">
      <alignment vertical="center"/>
    </xf>
    <xf numFmtId="172" fontId="5" fillId="0" borderId="2" xfId="2" applyNumberFormat="1" applyFont="1" applyBorder="1" applyAlignment="1">
      <alignment vertical="center"/>
    </xf>
    <xf numFmtId="0" fontId="9" fillId="0" borderId="2" xfId="2" applyBorder="1" applyAlignment="1">
      <alignment vertical="center"/>
    </xf>
    <xf numFmtId="173" fontId="5" fillId="2" borderId="1" xfId="3" applyNumberFormat="1" applyFont="1" applyFill="1" applyBorder="1" applyAlignment="1">
      <alignment vertical="center"/>
    </xf>
    <xf numFmtId="0" fontId="9" fillId="0" borderId="3" xfId="2" applyBorder="1" applyAlignment="1">
      <alignment horizontal="right" vertical="center"/>
    </xf>
    <xf numFmtId="44" fontId="5" fillId="0" borderId="15" xfId="2" applyNumberFormat="1" applyFont="1" applyBorder="1" applyAlignment="1">
      <alignment vertical="center"/>
    </xf>
    <xf numFmtId="172" fontId="5" fillId="0" borderId="15" xfId="2" applyNumberFormat="1" applyFont="1" applyBorder="1" applyAlignment="1">
      <alignment vertical="center"/>
    </xf>
    <xf numFmtId="172" fontId="3" fillId="0" borderId="0" xfId="2" applyNumberFormat="1" applyFont="1" applyBorder="1" applyAlignment="1">
      <alignment vertical="center"/>
    </xf>
    <xf numFmtId="44" fontId="3" fillId="0" borderId="0" xfId="2" applyNumberFormat="1" applyFont="1" applyBorder="1" applyAlignment="1">
      <alignment vertical="center"/>
    </xf>
    <xf numFmtId="0" fontId="9" fillId="0" borderId="2" xfId="2" applyBorder="1" applyAlignment="1">
      <alignment horizontal="centerContinuous" vertical="center"/>
    </xf>
    <xf numFmtId="0" fontId="9" fillId="0" borderId="3" xfId="2" applyBorder="1" applyAlignment="1">
      <alignment horizontal="centerContinuous" vertical="center"/>
    </xf>
    <xf numFmtId="0" fontId="4" fillId="0" borderId="16" xfId="2" applyFont="1" applyBorder="1" applyAlignment="1">
      <alignment horizontal="centerContinuous" vertical="center" wrapText="1"/>
    </xf>
    <xf numFmtId="0" fontId="4" fillId="0" borderId="17" xfId="2" applyFont="1" applyBorder="1" applyAlignment="1">
      <alignment horizontal="centerContinuous" vertical="center" wrapText="1"/>
    </xf>
    <xf numFmtId="0" fontId="9" fillId="0" borderId="17" xfId="2" applyFont="1" applyBorder="1" applyAlignment="1">
      <alignment horizontal="centerContinuous" vertical="center" wrapText="1"/>
    </xf>
    <xf numFmtId="0" fontId="9" fillId="0" borderId="18" xfId="2" applyFont="1" applyBorder="1" applyAlignment="1">
      <alignment horizontal="centerContinuous" vertical="center" wrapText="1"/>
    </xf>
    <xf numFmtId="0" fontId="9" fillId="0" borderId="0" xfId="2" applyFont="1"/>
    <xf numFmtId="0" fontId="35" fillId="0" borderId="7" xfId="2" applyFont="1" applyBorder="1" applyAlignment="1">
      <alignment horizontal="centerContinuous" vertical="center"/>
    </xf>
    <xf numFmtId="0" fontId="9" fillId="0" borderId="8" xfId="2" applyBorder="1" applyAlignment="1">
      <alignment horizontal="centerContinuous" vertical="center"/>
    </xf>
    <xf numFmtId="0" fontId="3" fillId="0" borderId="9" xfId="2" applyFont="1" applyBorder="1" applyAlignment="1">
      <alignment horizontal="center"/>
    </xf>
    <xf numFmtId="0" fontId="4" fillId="0" borderId="8" xfId="2" applyFont="1" applyBorder="1" applyAlignment="1">
      <alignment horizontal="center" vertical="center"/>
    </xf>
    <xf numFmtId="0" fontId="3" fillId="0" borderId="0" xfId="2" applyFont="1" applyBorder="1" applyAlignment="1">
      <alignment horizontal="center" vertical="center"/>
    </xf>
    <xf numFmtId="0" fontId="3" fillId="0" borderId="5" xfId="2" applyFont="1" applyBorder="1" applyAlignment="1">
      <alignment horizontal="center"/>
    </xf>
    <xf numFmtId="0" fontId="4" fillId="0" borderId="7" xfId="2" applyFont="1" applyBorder="1" applyAlignment="1">
      <alignment horizontal="right"/>
    </xf>
    <xf numFmtId="0" fontId="4" fillId="0" borderId="0" xfId="2" applyFont="1" applyBorder="1" applyAlignment="1">
      <alignment horizontal="right"/>
    </xf>
    <xf numFmtId="0" fontId="4" fillId="0" borderId="0" xfId="2" applyFont="1" applyBorder="1"/>
    <xf numFmtId="0" fontId="4" fillId="0" borderId="8" xfId="2" applyFont="1" applyBorder="1" applyAlignment="1"/>
    <xf numFmtId="0" fontId="4" fillId="0" borderId="0" xfId="2" applyFont="1" applyBorder="1" applyAlignment="1"/>
    <xf numFmtId="0" fontId="4" fillId="0" borderId="8" xfId="2" applyFont="1" applyBorder="1"/>
    <xf numFmtId="2" fontId="3" fillId="0" borderId="9" xfId="2" applyNumberFormat="1" applyFont="1" applyBorder="1" applyAlignment="1">
      <alignment horizontal="center"/>
    </xf>
    <xf numFmtId="0" fontId="3" fillId="0" borderId="8" xfId="2" applyFont="1" applyBorder="1" applyAlignment="1">
      <alignment horizontal="right" vertical="center"/>
    </xf>
    <xf numFmtId="0" fontId="4" fillId="0" borderId="0" xfId="2" applyFont="1" applyFill="1" applyBorder="1" applyAlignment="1"/>
    <xf numFmtId="0" fontId="4" fillId="0" borderId="0" xfId="2" applyFont="1" applyFill="1" applyAlignment="1"/>
    <xf numFmtId="0" fontId="4" fillId="0" borderId="0" xfId="2" applyFont="1" applyFill="1"/>
    <xf numFmtId="2" fontId="3" fillId="0" borderId="5" xfId="2" applyNumberFormat="1" applyFont="1" applyBorder="1" applyAlignment="1">
      <alignment horizontal="center"/>
    </xf>
    <xf numFmtId="0" fontId="4" fillId="0" borderId="7" xfId="2" applyFont="1" applyBorder="1"/>
    <xf numFmtId="0" fontId="4" fillId="0" borderId="0" xfId="2" applyFont="1" applyFill="1" applyBorder="1"/>
    <xf numFmtId="0" fontId="4" fillId="0" borderId="7" xfId="2" applyFont="1" applyBorder="1" applyAlignment="1">
      <alignment horizontal="right" vertical="center"/>
    </xf>
    <xf numFmtId="0" fontId="3" fillId="0" borderId="0" xfId="2" applyFont="1" applyBorder="1" applyAlignment="1">
      <alignment horizontal="right" vertical="center"/>
    </xf>
    <xf numFmtId="174" fontId="3" fillId="0" borderId="0" xfId="2" applyNumberFormat="1" applyFont="1" applyBorder="1" applyAlignment="1">
      <alignment horizontal="center" vertical="center"/>
    </xf>
    <xf numFmtId="174" fontId="3" fillId="0" borderId="0" xfId="2" applyNumberFormat="1" applyFont="1" applyBorder="1" applyAlignment="1">
      <alignment horizontal="center"/>
    </xf>
    <xf numFmtId="0" fontId="35" fillId="0" borderId="0" xfId="2" applyFont="1" applyBorder="1" applyAlignment="1">
      <alignment horizontal="center" vertical="center"/>
    </xf>
    <xf numFmtId="175" fontId="35" fillId="2" borderId="0" xfId="2" applyNumberFormat="1" applyFont="1" applyFill="1" applyBorder="1" applyAlignment="1">
      <alignment horizontal="centerContinuous" vertical="center"/>
    </xf>
    <xf numFmtId="0" fontId="3" fillId="2" borderId="0" xfId="2" applyFont="1" applyFill="1" applyBorder="1" applyAlignment="1">
      <alignment horizontal="centerContinuous"/>
    </xf>
    <xf numFmtId="0" fontId="3" fillId="0" borderId="0" xfId="2" applyFont="1" applyFill="1" applyBorder="1" applyAlignment="1">
      <alignment vertical="center"/>
    </xf>
    <xf numFmtId="0" fontId="9" fillId="0" borderId="7" xfId="2" applyBorder="1"/>
    <xf numFmtId="0" fontId="9" fillId="0" borderId="8" xfId="2" applyBorder="1" applyAlignment="1"/>
    <xf numFmtId="0" fontId="9" fillId="0" borderId="0" xfId="2" applyBorder="1" applyAlignment="1"/>
    <xf numFmtId="0" fontId="9" fillId="0" borderId="0" xfId="2" applyFill="1" applyBorder="1" applyAlignment="1"/>
    <xf numFmtId="0" fontId="9" fillId="0" borderId="0" xfId="2" applyFill="1" applyBorder="1"/>
    <xf numFmtId="0" fontId="9" fillId="0" borderId="8" xfId="2" applyBorder="1"/>
    <xf numFmtId="0" fontId="36" fillId="0" borderId="7" xfId="2" applyFont="1" applyBorder="1" applyAlignment="1">
      <alignment horizontal="right" vertical="center"/>
    </xf>
    <xf numFmtId="0" fontId="36" fillId="0" borderId="0" xfId="2" applyFont="1" applyBorder="1" applyAlignment="1">
      <alignment horizontal="right" vertical="center"/>
    </xf>
    <xf numFmtId="0" fontId="35" fillId="0" borderId="0" xfId="2" applyFont="1" applyBorder="1" applyAlignment="1">
      <alignment horizontal="right" vertical="center"/>
    </xf>
    <xf numFmtId="174" fontId="35" fillId="0" borderId="0" xfId="2" applyNumberFormat="1" applyFont="1" applyBorder="1" applyAlignment="1">
      <alignment horizontal="center" vertical="center"/>
    </xf>
    <xf numFmtId="174" fontId="35" fillId="0" borderId="0" xfId="2" applyNumberFormat="1" applyFont="1" applyBorder="1" applyAlignment="1">
      <alignment horizontal="center"/>
    </xf>
    <xf numFmtId="0" fontId="35" fillId="0" borderId="0" xfId="2" applyFont="1" applyBorder="1" applyAlignment="1">
      <alignment horizontal="centerContinuous" vertical="center"/>
    </xf>
    <xf numFmtId="174" fontId="35" fillId="2" borderId="0" xfId="2" applyNumberFormat="1" applyFont="1" applyFill="1" applyBorder="1" applyAlignment="1">
      <alignment horizontal="center" vertical="center"/>
    </xf>
    <xf numFmtId="0" fontId="35" fillId="0" borderId="8" xfId="2" applyFont="1" applyBorder="1" applyAlignment="1">
      <alignment horizontal="right" vertical="center"/>
    </xf>
    <xf numFmtId="0" fontId="36" fillId="0" borderId="0" xfId="2" applyFont="1" applyBorder="1" applyAlignment="1"/>
    <xf numFmtId="0" fontId="36" fillId="0" borderId="0" xfId="2" applyFont="1" applyFill="1" applyBorder="1" applyAlignment="1"/>
    <xf numFmtId="174" fontId="35" fillId="0" borderId="0" xfId="2" applyNumberFormat="1" applyFont="1" applyFill="1" applyBorder="1" applyAlignment="1">
      <alignment horizontal="center" vertical="center"/>
    </xf>
    <xf numFmtId="174" fontId="35" fillId="0" borderId="0" xfId="2" applyNumberFormat="1" applyFont="1" applyFill="1" applyBorder="1" applyAlignment="1">
      <alignment horizontal="center"/>
    </xf>
    <xf numFmtId="0" fontId="35" fillId="0" borderId="0" xfId="2" applyFont="1" applyFill="1" applyBorder="1" applyAlignment="1"/>
    <xf numFmtId="0" fontId="35" fillId="0" borderId="0" xfId="2" applyFont="1" applyFill="1" applyBorder="1" applyAlignment="1">
      <alignment horizontal="center" vertical="center"/>
    </xf>
    <xf numFmtId="0" fontId="36" fillId="0" borderId="0" xfId="2" applyFont="1" applyBorder="1"/>
    <xf numFmtId="0" fontId="36" fillId="0" borderId="8" xfId="2" applyFont="1" applyBorder="1"/>
    <xf numFmtId="0" fontId="36" fillId="0" borderId="0" xfId="2" applyFont="1"/>
    <xf numFmtId="0" fontId="9" fillId="0" borderId="11" xfId="2" applyBorder="1"/>
    <xf numFmtId="0" fontId="9" fillId="0" borderId="9" xfId="2" applyBorder="1"/>
    <xf numFmtId="0" fontId="9" fillId="0" borderId="10" xfId="2" applyBorder="1"/>
    <xf numFmtId="0" fontId="9" fillId="0" borderId="57" xfId="2" applyBorder="1"/>
    <xf numFmtId="0" fontId="41" fillId="0" borderId="58" xfId="2" applyFont="1" applyBorder="1" applyAlignment="1">
      <alignment horizontal="centerContinuous" vertical="center"/>
    </xf>
    <xf numFmtId="0" fontId="9" fillId="0" borderId="57" xfId="2" applyBorder="1" applyAlignment="1">
      <alignment horizontal="centerContinuous"/>
    </xf>
    <xf numFmtId="0" fontId="9" fillId="0" borderId="58" xfId="2" applyBorder="1" applyAlignment="1">
      <alignment horizontal="centerContinuous" vertical="center"/>
    </xf>
    <xf numFmtId="0" fontId="9" fillId="0" borderId="59" xfId="2" applyBorder="1" applyAlignment="1">
      <alignment horizontal="centerContinuous" vertical="center"/>
    </xf>
    <xf numFmtId="0" fontId="9" fillId="0" borderId="60" xfId="2" applyBorder="1"/>
    <xf numFmtId="0" fontId="9" fillId="0" borderId="61" xfId="2" applyBorder="1" applyAlignment="1">
      <alignment horizontal="centerContinuous" vertical="center"/>
    </xf>
    <xf numFmtId="0" fontId="9" fillId="0" borderId="58" xfId="2" applyBorder="1"/>
    <xf numFmtId="0" fontId="9" fillId="0" borderId="62" xfId="2" applyBorder="1"/>
    <xf numFmtId="0" fontId="9" fillId="0" borderId="61" xfId="2" applyBorder="1"/>
    <xf numFmtId="0" fontId="5" fillId="0" borderId="58" xfId="2" applyFont="1" applyBorder="1" applyAlignment="1">
      <alignment horizontal="justify" vertical="top"/>
    </xf>
    <xf numFmtId="0" fontId="9" fillId="0" borderId="58" xfId="2" applyBorder="1" applyAlignment="1">
      <alignment horizontal="centerContinuous"/>
    </xf>
    <xf numFmtId="0" fontId="5" fillId="0" borderId="58" xfId="2" applyFont="1" applyBorder="1" applyAlignment="1">
      <alignment horizontal="centerContinuous" vertical="top"/>
    </xf>
    <xf numFmtId="0" fontId="9" fillId="0" borderId="59" xfId="2" applyBorder="1" applyAlignment="1">
      <alignment horizontal="centerContinuous"/>
    </xf>
    <xf numFmtId="0" fontId="5" fillId="0" borderId="58" xfId="2" applyFont="1" applyBorder="1" applyAlignment="1">
      <alignment vertical="top"/>
    </xf>
    <xf numFmtId="0" fontId="9" fillId="0" borderId="59" xfId="2" applyBorder="1"/>
    <xf numFmtId="0" fontId="5" fillId="0" borderId="0" xfId="2" applyFont="1" applyBorder="1" applyAlignment="1">
      <alignment horizontal="justify" vertical="top"/>
    </xf>
    <xf numFmtId="0" fontId="9" fillId="0" borderId="0" xfId="2" applyBorder="1" applyAlignment="1">
      <alignment horizontal="centerContinuous"/>
    </xf>
    <xf numFmtId="0" fontId="5" fillId="0" borderId="0" xfId="2" applyFont="1" applyBorder="1" applyAlignment="1">
      <alignment horizontal="centerContinuous" vertical="top"/>
    </xf>
    <xf numFmtId="0" fontId="48" fillId="0" borderId="0" xfId="2" applyFont="1" applyBorder="1" applyAlignment="1">
      <alignment horizontal="centerContinuous"/>
    </xf>
    <xf numFmtId="0" fontId="48" fillId="0" borderId="61" xfId="2" applyFont="1" applyBorder="1" applyAlignment="1">
      <alignment horizontal="centerContinuous"/>
    </xf>
    <xf numFmtId="0" fontId="5" fillId="0" borderId="0" xfId="2" applyFont="1" applyBorder="1" applyAlignment="1">
      <alignment vertical="top"/>
    </xf>
    <xf numFmtId="0" fontId="5" fillId="0" borderId="63" xfId="2" applyFont="1" applyBorder="1" applyAlignment="1">
      <alignment horizontal="left"/>
    </xf>
    <xf numFmtId="0" fontId="5" fillId="0" borderId="64" xfId="2" applyFont="1" applyBorder="1"/>
    <xf numFmtId="0" fontId="9" fillId="0" borderId="64" xfId="2" applyBorder="1"/>
    <xf numFmtId="0" fontId="9" fillId="0" borderId="64" xfId="2" applyBorder="1" applyAlignment="1"/>
    <xf numFmtId="0" fontId="5" fillId="0" borderId="64" xfId="2" applyFont="1" applyBorder="1" applyAlignment="1">
      <alignment horizontal="centerContinuous"/>
    </xf>
    <xf numFmtId="0" fontId="9" fillId="0" borderId="64" xfId="2" applyBorder="1" applyAlignment="1">
      <alignment horizontal="centerContinuous"/>
    </xf>
    <xf numFmtId="0" fontId="9" fillId="0" borderId="65" xfId="2" applyBorder="1" applyAlignment="1">
      <alignment horizontal="centerContinuous"/>
    </xf>
    <xf numFmtId="0" fontId="5" fillId="0" borderId="63" xfId="2" applyFont="1" applyBorder="1" applyAlignment="1">
      <alignment horizontal="centerContinuous"/>
    </xf>
    <xf numFmtId="0" fontId="9" fillId="0" borderId="67" xfId="2" applyBorder="1" applyAlignment="1">
      <alignment horizontal="centerContinuous" vertical="center" wrapText="1"/>
    </xf>
    <xf numFmtId="0" fontId="9" fillId="0" borderId="68" xfId="2" applyBorder="1" applyAlignment="1">
      <alignment horizontal="centerContinuous" vertical="center" wrapText="1"/>
    </xf>
    <xf numFmtId="0" fontId="9" fillId="0" borderId="69" xfId="2" applyBorder="1" applyAlignment="1">
      <alignment horizontal="centerContinuous" vertical="center" wrapText="1"/>
    </xf>
    <xf numFmtId="0" fontId="9" fillId="0" borderId="66" xfId="2" applyBorder="1"/>
    <xf numFmtId="0" fontId="9" fillId="0" borderId="61" xfId="2" applyBorder="1" applyAlignment="1">
      <alignment horizontal="center"/>
    </xf>
    <xf numFmtId="0" fontId="9" fillId="0" borderId="0" xfId="2" applyBorder="1" applyAlignment="1">
      <alignment horizontal="center"/>
    </xf>
    <xf numFmtId="0" fontId="9" fillId="0" borderId="66" xfId="2" applyBorder="1" applyAlignment="1">
      <alignment horizontal="center"/>
    </xf>
    <xf numFmtId="0" fontId="9" fillId="0" borderId="70" xfId="2" applyBorder="1" applyAlignment="1">
      <alignment horizontal="center"/>
    </xf>
    <xf numFmtId="0" fontId="48" fillId="0" borderId="60" xfId="2" applyFont="1" applyBorder="1"/>
    <xf numFmtId="0" fontId="48" fillId="0" borderId="61" xfId="2" applyFont="1" applyBorder="1"/>
    <xf numFmtId="0" fontId="48" fillId="0" borderId="0" xfId="2" applyFont="1"/>
    <xf numFmtId="0" fontId="48" fillId="0" borderId="70" xfId="2" applyFont="1" applyBorder="1"/>
    <xf numFmtId="0" fontId="48" fillId="0" borderId="63" xfId="2" applyFont="1" applyBorder="1"/>
    <xf numFmtId="0" fontId="48" fillId="0" borderId="65" xfId="2" applyFont="1" applyBorder="1"/>
    <xf numFmtId="0" fontId="48" fillId="0" borderId="64" xfId="2" applyFont="1" applyBorder="1"/>
    <xf numFmtId="0" fontId="48" fillId="0" borderId="72" xfId="2" applyFont="1" applyBorder="1"/>
    <xf numFmtId="0" fontId="48" fillId="0" borderId="0" xfId="2" applyFont="1" applyBorder="1"/>
    <xf numFmtId="0" fontId="9" fillId="0" borderId="70" xfId="2" applyBorder="1"/>
    <xf numFmtId="0" fontId="9" fillId="0" borderId="63" xfId="2" applyBorder="1"/>
    <xf numFmtId="0" fontId="9" fillId="0" borderId="65" xfId="2" applyBorder="1"/>
    <xf numFmtId="0" fontId="9" fillId="0" borderId="72" xfId="2" applyBorder="1"/>
    <xf numFmtId="0" fontId="5" fillId="0" borderId="0" xfId="2" applyFont="1" applyBorder="1"/>
    <xf numFmtId="0" fontId="5" fillId="0" borderId="60" xfId="2" applyFont="1" applyBorder="1"/>
    <xf numFmtId="0" fontId="5" fillId="0" borderId="63" xfId="2" applyFont="1" applyBorder="1"/>
    <xf numFmtId="0" fontId="5" fillId="0" borderId="0" xfId="2" applyFont="1"/>
    <xf numFmtId="0" fontId="49" fillId="0" borderId="0" xfId="2" applyFont="1"/>
    <xf numFmtId="0" fontId="9" fillId="0" borderId="0" xfId="2" applyAlignment="1">
      <alignment horizontal="center"/>
    </xf>
    <xf numFmtId="4" fontId="9" fillId="0" borderId="0" xfId="2" applyNumberFormat="1" applyAlignment="1">
      <alignment horizontal="right"/>
    </xf>
    <xf numFmtId="44" fontId="9" fillId="0" borderId="0" xfId="2" applyNumberFormat="1" applyFont="1"/>
    <xf numFmtId="0" fontId="4" fillId="0" borderId="0" xfId="2" applyFont="1" applyAlignment="1">
      <alignment horizontal="center"/>
    </xf>
    <xf numFmtId="176" fontId="4" fillId="0" borderId="0" xfId="2" applyNumberFormat="1" applyFont="1" applyFill="1" applyAlignment="1">
      <alignment horizontal="right" vertical="top"/>
    </xf>
    <xf numFmtId="44" fontId="4" fillId="0" borderId="0" xfId="2" applyNumberFormat="1" applyFont="1" applyFill="1" applyAlignment="1">
      <alignment horizontal="right" vertical="top"/>
    </xf>
    <xf numFmtId="174" fontId="4" fillId="0" borderId="0" xfId="2" applyNumberFormat="1" applyFont="1"/>
    <xf numFmtId="4" fontId="9" fillId="0" borderId="0" xfId="2" applyNumberFormat="1"/>
    <xf numFmtId="0" fontId="9" fillId="0" borderId="0" xfId="2" applyFill="1"/>
    <xf numFmtId="0" fontId="4" fillId="0" borderId="0" xfId="2" applyNumberFormat="1" applyFont="1"/>
    <xf numFmtId="44" fontId="4" fillId="3" borderId="0" xfId="2" applyNumberFormat="1" applyFont="1" applyFill="1" applyAlignment="1">
      <alignment horizontal="right" vertical="top"/>
    </xf>
    <xf numFmtId="0" fontId="50" fillId="0" borderId="0" xfId="2" applyFont="1"/>
    <xf numFmtId="10" fontId="5" fillId="0" borderId="0" xfId="2" applyNumberFormat="1" applyFont="1" applyAlignment="1">
      <alignment horizontal="center"/>
    </xf>
    <xf numFmtId="4" fontId="9" fillId="0" borderId="0" xfId="2" applyNumberFormat="1" applyAlignment="1">
      <alignment horizontal="left"/>
    </xf>
    <xf numFmtId="0" fontId="51" fillId="0" borderId="0" xfId="2" applyFont="1" applyAlignment="1">
      <alignment horizontal="right"/>
    </xf>
    <xf numFmtId="44" fontId="5" fillId="2" borderId="0" xfId="2" applyNumberFormat="1" applyFont="1" applyFill="1"/>
    <xf numFmtId="44" fontId="4" fillId="5" borderId="0" xfId="2" applyNumberFormat="1" applyFont="1" applyFill="1" applyAlignment="1">
      <alignment horizontal="centerContinuous" vertical="top"/>
    </xf>
    <xf numFmtId="0" fontId="4" fillId="5" borderId="0" xfId="2" applyFont="1" applyFill="1" applyAlignment="1">
      <alignment horizontal="centerContinuous"/>
    </xf>
    <xf numFmtId="10" fontId="5" fillId="5" borderId="0" xfId="2" applyNumberFormat="1" applyFont="1" applyFill="1"/>
    <xf numFmtId="165" fontId="4" fillId="0" borderId="0" xfId="2" applyNumberFormat="1" applyFont="1"/>
    <xf numFmtId="0" fontId="1" fillId="0" borderId="0" xfId="2" applyNumberFormat="1" applyFont="1" applyFill="1" applyAlignment="1">
      <alignment horizontal="center" vertical="top"/>
    </xf>
    <xf numFmtId="0" fontId="1" fillId="0" borderId="0" xfId="2" applyNumberFormat="1" applyFont="1" applyFill="1" applyAlignment="1">
      <alignment horizontal="justify" vertical="top"/>
    </xf>
    <xf numFmtId="176" fontId="1" fillId="0" borderId="0" xfId="2" applyNumberFormat="1" applyFont="1" applyFill="1" applyAlignment="1">
      <alignment horizontal="right" vertical="top"/>
    </xf>
    <xf numFmtId="44" fontId="1" fillId="0" borderId="0" xfId="2" applyNumberFormat="1" applyFont="1" applyFill="1" applyAlignment="1">
      <alignment horizontal="right" vertical="top"/>
    </xf>
    <xf numFmtId="10" fontId="9" fillId="0" borderId="0" xfId="2" applyNumberFormat="1"/>
    <xf numFmtId="0" fontId="1" fillId="0" borderId="0" xfId="2" applyNumberFormat="1" applyFont="1" applyFill="1" applyAlignment="1">
      <alignment vertical="top"/>
    </xf>
    <xf numFmtId="177" fontId="1" fillId="0" borderId="0" xfId="2" applyNumberFormat="1" applyFont="1" applyFill="1" applyAlignment="1">
      <alignment horizontal="right" vertical="top"/>
    </xf>
    <xf numFmtId="0" fontId="4" fillId="0" borderId="0" xfId="2" applyNumberFormat="1" applyFont="1" applyFill="1" applyAlignment="1">
      <alignment vertical="top"/>
    </xf>
    <xf numFmtId="0" fontId="4" fillId="0" borderId="0" xfId="2" applyNumberFormat="1" applyFont="1" applyFill="1" applyAlignment="1">
      <alignment horizontal="justify" vertical="top"/>
    </xf>
    <xf numFmtId="0" fontId="4" fillId="0" borderId="0" xfId="2" applyNumberFormat="1" applyFont="1" applyFill="1" applyAlignment="1">
      <alignment horizontal="center" vertical="top"/>
    </xf>
    <xf numFmtId="2" fontId="9" fillId="0" borderId="0" xfId="2" applyNumberFormat="1"/>
    <xf numFmtId="2" fontId="9" fillId="0" borderId="0" xfId="2" applyNumberFormat="1" applyFill="1"/>
    <xf numFmtId="10" fontId="5" fillId="5" borderId="0" xfId="2" applyNumberFormat="1" applyFont="1" applyFill="1" applyAlignment="1">
      <alignment horizontal="center"/>
    </xf>
    <xf numFmtId="0" fontId="5" fillId="0" borderId="0" xfId="2" applyFont="1" applyAlignment="1">
      <alignment horizontal="right"/>
    </xf>
    <xf numFmtId="44" fontId="35" fillId="5" borderId="0" xfId="2" applyNumberFormat="1" applyFont="1" applyFill="1"/>
    <xf numFmtId="44" fontId="9" fillId="0" borderId="0" xfId="2" applyNumberFormat="1"/>
    <xf numFmtId="44" fontId="5" fillId="0" borderId="0" xfId="2" applyNumberFormat="1" applyFont="1"/>
    <xf numFmtId="44" fontId="35" fillId="0" borderId="0" xfId="2" applyNumberFormat="1" applyFont="1"/>
    <xf numFmtId="0" fontId="52" fillId="0" borderId="0" xfId="2" applyFont="1" applyAlignment="1">
      <alignment horizontal="centerContinuous"/>
    </xf>
    <xf numFmtId="0" fontId="53" fillId="0" borderId="0" xfId="2" applyFont="1" applyAlignment="1">
      <alignment horizontal="centerContinuous"/>
    </xf>
    <xf numFmtId="0" fontId="54" fillId="0" borderId="0" xfId="2" applyFont="1" applyAlignment="1">
      <alignment horizontal="centerContinuous"/>
    </xf>
    <xf numFmtId="0" fontId="55" fillId="0" borderId="0" xfId="2" applyFont="1" applyAlignment="1">
      <alignment horizontal="centerContinuous"/>
    </xf>
    <xf numFmtId="0" fontId="4" fillId="0" borderId="4" xfId="2" applyFont="1" applyBorder="1" applyAlignment="1">
      <alignment horizontal="center" vertical="center"/>
    </xf>
    <xf numFmtId="0" fontId="4" fillId="0" borderId="5" xfId="2" applyFont="1" applyFill="1" applyBorder="1" applyAlignment="1">
      <alignment horizontal="right" vertical="top"/>
    </xf>
    <xf numFmtId="0" fontId="4" fillId="0" borderId="17" xfId="2" applyFont="1" applyFill="1" applyBorder="1" applyAlignment="1">
      <alignment horizontal="right" vertical="center"/>
    </xf>
    <xf numFmtId="0" fontId="3" fillId="0" borderId="17" xfId="2" applyFont="1" applyFill="1" applyBorder="1" applyAlignment="1">
      <alignment horizontal="centerContinuous" vertical="center"/>
    </xf>
    <xf numFmtId="0" fontId="4" fillId="0" borderId="33" xfId="2" applyFont="1" applyBorder="1" applyAlignment="1">
      <alignment horizontal="center" vertical="center"/>
    </xf>
    <xf numFmtId="0" fontId="4" fillId="0" borderId="31" xfId="2" applyFont="1" applyFill="1" applyBorder="1" applyAlignment="1">
      <alignment horizontal="right" vertical="top"/>
    </xf>
    <xf numFmtId="0" fontId="4" fillId="0" borderId="44" xfId="2" applyFont="1" applyBorder="1" applyAlignment="1">
      <alignment vertical="center"/>
    </xf>
    <xf numFmtId="170" fontId="3" fillId="0" borderId="20" xfId="2" applyNumberFormat="1" applyFont="1" applyBorder="1" applyAlignment="1">
      <alignment horizontal="centerContinuous" vertical="center"/>
    </xf>
    <xf numFmtId="0" fontId="4" fillId="0" borderId="21" xfId="2" applyFont="1" applyBorder="1" applyAlignment="1">
      <alignment horizontal="centerContinuous" vertical="center"/>
    </xf>
    <xf numFmtId="0" fontId="4" fillId="0" borderId="20" xfId="2" applyFont="1" applyFill="1" applyBorder="1" applyAlignment="1">
      <alignment horizontal="right" vertical="center"/>
    </xf>
    <xf numFmtId="0" fontId="3" fillId="0" borderId="20" xfId="2" applyFont="1" applyFill="1" applyBorder="1" applyAlignment="1">
      <alignment horizontal="centerContinuous" vertical="center" wrapText="1"/>
    </xf>
    <xf numFmtId="0" fontId="3" fillId="0" borderId="20" xfId="2" applyFont="1" applyFill="1" applyBorder="1" applyAlignment="1">
      <alignment horizontal="centerContinuous" vertical="center"/>
    </xf>
    <xf numFmtId="0" fontId="3" fillId="0" borderId="20" xfId="2" applyFont="1" applyBorder="1" applyAlignment="1">
      <alignment horizontal="centerContinuous" vertical="center"/>
    </xf>
    <xf numFmtId="0" fontId="4" fillId="0" borderId="20" xfId="2" applyFont="1" applyFill="1" applyBorder="1" applyAlignment="1">
      <alignment horizontal="centerContinuous" vertical="center"/>
    </xf>
    <xf numFmtId="0" fontId="4" fillId="0" borderId="20" xfId="2" applyFont="1" applyBorder="1" applyAlignment="1">
      <alignment horizontal="centerContinuous" vertical="center"/>
    </xf>
    <xf numFmtId="0" fontId="4" fillId="0" borderId="23" xfId="2" applyFont="1" applyFill="1" applyBorder="1" applyAlignment="1">
      <alignment horizontal="right" vertical="center"/>
    </xf>
    <xf numFmtId="170" fontId="3" fillId="0" borderId="23" xfId="2" applyNumberFormat="1" applyFont="1" applyFill="1" applyBorder="1" applyAlignment="1">
      <alignment horizontal="centerContinuous" vertical="center"/>
    </xf>
    <xf numFmtId="170" fontId="4" fillId="0" borderId="23" xfId="2" applyNumberFormat="1" applyFont="1" applyFill="1" applyBorder="1" applyAlignment="1">
      <alignment horizontal="centerContinuous" vertical="center"/>
    </xf>
    <xf numFmtId="0" fontId="3" fillId="0" borderId="23" xfId="2" applyFont="1" applyFill="1" applyBorder="1" applyAlignment="1">
      <alignment horizontal="centerContinuous" vertical="center"/>
    </xf>
    <xf numFmtId="15" fontId="3" fillId="0" borderId="23" xfId="2" applyNumberFormat="1" applyFont="1" applyFill="1" applyBorder="1" applyAlignment="1">
      <alignment horizontal="centerContinuous" vertical="center"/>
    </xf>
    <xf numFmtId="0" fontId="4" fillId="0" borderId="23" xfId="2" applyFont="1" applyFill="1" applyBorder="1" applyAlignment="1">
      <alignment horizontal="centerContinuous" vertical="center"/>
    </xf>
    <xf numFmtId="0" fontId="3" fillId="0" borderId="9" xfId="2" applyFont="1" applyFill="1" applyBorder="1" applyAlignment="1">
      <alignment horizontal="centerContinuous" vertical="center"/>
    </xf>
    <xf numFmtId="0" fontId="4" fillId="0" borderId="74" xfId="2" applyFont="1" applyBorder="1" applyAlignment="1">
      <alignment vertical="center"/>
    </xf>
    <xf numFmtId="0" fontId="3" fillId="0" borderId="10" xfId="2" applyFont="1" applyBorder="1" applyAlignment="1">
      <alignment horizontal="centerContinuous" vertical="center"/>
    </xf>
    <xf numFmtId="0" fontId="56" fillId="2" borderId="4" xfId="2" applyFont="1" applyFill="1" applyBorder="1" applyAlignment="1">
      <alignment horizontal="centerContinuous"/>
    </xf>
    <xf numFmtId="0" fontId="5" fillId="2" borderId="5" xfId="2" applyFont="1" applyFill="1" applyBorder="1" applyAlignment="1">
      <alignment horizontal="centerContinuous"/>
    </xf>
    <xf numFmtId="0" fontId="5" fillId="2" borderId="6" xfId="2" applyFont="1" applyFill="1" applyBorder="1" applyAlignment="1">
      <alignment horizontal="centerContinuous"/>
    </xf>
    <xf numFmtId="0" fontId="57" fillId="2" borderId="11" xfId="2" applyFont="1" applyFill="1" applyBorder="1" applyAlignment="1">
      <alignment horizontal="centerContinuous"/>
    </xf>
    <xf numFmtId="0" fontId="5" fillId="2" borderId="9" xfId="2" applyFont="1" applyFill="1" applyBorder="1" applyAlignment="1">
      <alignment horizontal="centerContinuous"/>
    </xf>
    <xf numFmtId="0" fontId="5" fillId="2" borderId="10" xfId="2" applyFont="1" applyFill="1" applyBorder="1" applyAlignment="1">
      <alignment horizontal="centerContinuous"/>
    </xf>
    <xf numFmtId="0" fontId="58" fillId="0" borderId="12" xfId="2" applyFont="1" applyBorder="1" applyAlignment="1">
      <alignment horizontal="centerContinuous" vertical="center"/>
    </xf>
    <xf numFmtId="0" fontId="59" fillId="0" borderId="2" xfId="2" applyFont="1" applyBorder="1" applyAlignment="1">
      <alignment horizontal="centerContinuous" vertical="center"/>
    </xf>
    <xf numFmtId="0" fontId="59" fillId="0" borderId="3" xfId="2" applyFont="1" applyBorder="1" applyAlignment="1">
      <alignment horizontal="centerContinuous" vertical="center"/>
    </xf>
    <xf numFmtId="0" fontId="5" fillId="2" borderId="1" xfId="2" applyFont="1" applyFill="1" applyBorder="1" applyAlignment="1">
      <alignment horizontal="center" vertical="center"/>
    </xf>
    <xf numFmtId="0" fontId="5" fillId="2" borderId="12" xfId="2" applyFont="1" applyFill="1" applyBorder="1" applyAlignment="1">
      <alignment horizontal="centerContinuous" vertical="center" wrapText="1"/>
    </xf>
    <xf numFmtId="0" fontId="5" fillId="2" borderId="3" xfId="2" applyFont="1" applyFill="1" applyBorder="1" applyAlignment="1">
      <alignment horizontal="centerContinuous" vertical="center" wrapText="1"/>
    </xf>
    <xf numFmtId="0" fontId="5" fillId="2" borderId="1" xfId="2" applyFont="1" applyFill="1" applyBorder="1" applyAlignment="1">
      <alignment horizontal="center" vertical="center" wrapText="1"/>
    </xf>
    <xf numFmtId="0" fontId="5" fillId="2" borderId="12" xfId="2" applyFont="1" applyFill="1" applyBorder="1" applyAlignment="1">
      <alignment horizontal="center" vertical="center"/>
    </xf>
    <xf numFmtId="0" fontId="5" fillId="2" borderId="2" xfId="2" applyFont="1" applyFill="1" applyBorder="1" applyAlignment="1">
      <alignment horizontal="centerContinuous" vertical="center" wrapText="1"/>
    </xf>
    <xf numFmtId="0" fontId="5" fillId="2" borderId="12" xfId="2" applyFont="1" applyFill="1" applyBorder="1" applyAlignment="1">
      <alignment horizontal="centerContinuous" vertical="center"/>
    </xf>
    <xf numFmtId="0" fontId="5" fillId="2" borderId="3" xfId="2" applyFont="1" applyFill="1" applyBorder="1" applyAlignment="1">
      <alignment horizontal="centerContinuous" vertical="center"/>
    </xf>
    <xf numFmtId="0" fontId="4" fillId="0" borderId="12" xfId="2" applyFont="1" applyBorder="1" applyAlignment="1">
      <alignment horizontal="center" vertical="top"/>
    </xf>
    <xf numFmtId="0" fontId="4" fillId="0" borderId="2" xfId="2" applyFont="1" applyBorder="1" applyAlignment="1">
      <alignment vertical="top"/>
    </xf>
    <xf numFmtId="178" fontId="4" fillId="0" borderId="2" xfId="2" applyNumberFormat="1" applyFont="1" applyBorder="1" applyAlignment="1">
      <alignment vertical="top"/>
    </xf>
    <xf numFmtId="4" fontId="4" fillId="0" borderId="2" xfId="2" applyNumberFormat="1" applyFont="1" applyBorder="1" applyAlignment="1">
      <alignment vertical="top"/>
    </xf>
    <xf numFmtId="0" fontId="3" fillId="0" borderId="2" xfId="2" applyFont="1" applyBorder="1" applyAlignment="1">
      <alignment horizontal="right" vertical="top"/>
    </xf>
    <xf numFmtId="4" fontId="3" fillId="0" borderId="2" xfId="2" applyNumberFormat="1" applyFont="1" applyBorder="1" applyAlignment="1">
      <alignment horizontal="center" vertical="top"/>
    </xf>
    <xf numFmtId="44" fontId="5" fillId="0" borderId="38" xfId="2" applyNumberFormat="1" applyFont="1" applyBorder="1" applyAlignment="1">
      <alignment vertical="top"/>
    </xf>
    <xf numFmtId="10" fontId="3" fillId="0" borderId="39" xfId="2" applyNumberFormat="1" applyFont="1" applyBorder="1" applyAlignment="1">
      <alignment vertical="top"/>
    </xf>
    <xf numFmtId="0" fontId="4" fillId="0" borderId="0" xfId="2" applyFont="1" applyAlignment="1">
      <alignment vertical="top"/>
    </xf>
    <xf numFmtId="0" fontId="9" fillId="0" borderId="16" xfId="2" applyBorder="1" applyAlignment="1">
      <alignment horizontal="center" vertical="top"/>
    </xf>
    <xf numFmtId="0" fontId="9" fillId="0" borderId="17" xfId="2" applyBorder="1" applyAlignment="1">
      <alignment vertical="top"/>
    </xf>
    <xf numFmtId="178" fontId="9" fillId="0" borderId="17" xfId="2" applyNumberFormat="1" applyBorder="1" applyAlignment="1">
      <alignment vertical="top"/>
    </xf>
    <xf numFmtId="4" fontId="9" fillId="0" borderId="17" xfId="2" applyNumberFormat="1" applyBorder="1" applyAlignment="1">
      <alignment vertical="top"/>
    </xf>
    <xf numFmtId="49" fontId="5" fillId="0" borderId="17" xfId="2" applyNumberFormat="1" applyFont="1" applyBorder="1" applyAlignment="1">
      <alignment horizontal="centerContinuous" vertical="top"/>
    </xf>
    <xf numFmtId="4" fontId="9" fillId="0" borderId="17" xfId="2" applyNumberFormat="1" applyBorder="1" applyAlignment="1">
      <alignment horizontal="centerContinuous" vertical="top"/>
    </xf>
    <xf numFmtId="0" fontId="9" fillId="0" borderId="18" xfId="2" applyBorder="1" applyAlignment="1">
      <alignment vertical="top"/>
    </xf>
    <xf numFmtId="0" fontId="9" fillId="0" borderId="0" xfId="2" applyAlignment="1">
      <alignment vertical="top"/>
    </xf>
    <xf numFmtId="0" fontId="4" fillId="0" borderId="43" xfId="2" applyFont="1" applyBorder="1" applyAlignment="1">
      <alignment horizontal="center" vertical="top"/>
    </xf>
    <xf numFmtId="0" fontId="4" fillId="0" borderId="44" xfId="2" applyFont="1" applyBorder="1" applyAlignment="1">
      <alignment vertical="top"/>
    </xf>
    <xf numFmtId="0" fontId="9" fillId="0" borderId="20" xfId="2" applyBorder="1" applyAlignment="1">
      <alignment vertical="top"/>
    </xf>
    <xf numFmtId="0" fontId="4" fillId="0" borderId="27" xfId="2" applyFont="1" applyBorder="1" applyAlignment="1">
      <alignment horizontal="center" vertical="top"/>
    </xf>
    <xf numFmtId="43" fontId="4" fillId="0" borderId="44" xfId="2" applyNumberFormat="1" applyFont="1" applyFill="1" applyBorder="1" applyAlignment="1">
      <alignment horizontal="centerContinuous" vertical="top"/>
    </xf>
    <xf numFmtId="44" fontId="4" fillId="0" borderId="44" xfId="2" applyNumberFormat="1" applyFont="1" applyBorder="1" applyAlignment="1">
      <alignment horizontal="centerContinuous" vertical="top"/>
    </xf>
    <xf numFmtId="44" fontId="4" fillId="0" borderId="20" xfId="2" applyNumberFormat="1" applyFont="1" applyBorder="1" applyAlignment="1">
      <alignment horizontal="centerContinuous" vertical="top"/>
    </xf>
    <xf numFmtId="44" fontId="4" fillId="0" borderId="45" xfId="2" applyNumberFormat="1" applyFont="1" applyBorder="1" applyAlignment="1">
      <alignment horizontal="centerContinuous" vertical="top"/>
    </xf>
    <xf numFmtId="179" fontId="4" fillId="0" borderId="44" xfId="2" applyNumberFormat="1" applyFont="1" applyBorder="1" applyAlignment="1">
      <alignment horizontal="centerContinuous" vertical="top"/>
    </xf>
    <xf numFmtId="44" fontId="4" fillId="0" borderId="27" xfId="2" applyNumberFormat="1" applyFont="1" applyBorder="1" applyAlignment="1">
      <alignment vertical="top"/>
    </xf>
    <xf numFmtId="10" fontId="4" fillId="0" borderId="28" xfId="2" applyNumberFormat="1" applyFont="1" applyBorder="1" applyAlignment="1">
      <alignment vertical="top"/>
    </xf>
    <xf numFmtId="0" fontId="9" fillId="0" borderId="43" xfId="2" applyBorder="1" applyAlignment="1">
      <alignment horizontal="center" vertical="top"/>
    </xf>
    <xf numFmtId="0" fontId="9" fillId="0" borderId="44" xfId="2" applyBorder="1" applyAlignment="1">
      <alignment vertical="top"/>
    </xf>
    <xf numFmtId="0" fontId="9" fillId="0" borderId="27" xfId="2" applyBorder="1" applyAlignment="1">
      <alignment vertical="top"/>
    </xf>
    <xf numFmtId="43" fontId="9" fillId="0" borderId="45" xfId="2" applyNumberFormat="1" applyFill="1" applyBorder="1" applyAlignment="1">
      <alignment horizontal="centerContinuous" vertical="top"/>
    </xf>
    <xf numFmtId="44" fontId="9" fillId="0" borderId="44" xfId="2" applyNumberFormat="1" applyBorder="1" applyAlignment="1">
      <alignment horizontal="centerContinuous" vertical="top"/>
    </xf>
    <xf numFmtId="44" fontId="9" fillId="0" borderId="20" xfId="2" applyNumberFormat="1" applyBorder="1" applyAlignment="1">
      <alignment horizontal="centerContinuous" vertical="top"/>
    </xf>
    <xf numFmtId="44" fontId="9" fillId="0" borderId="45" xfId="2" applyNumberFormat="1" applyBorder="1" applyAlignment="1">
      <alignment horizontal="centerContinuous" vertical="top"/>
    </xf>
    <xf numFmtId="180" fontId="9" fillId="0" borderId="44" xfId="2" applyNumberFormat="1" applyBorder="1" applyAlignment="1">
      <alignment horizontal="centerContinuous" vertical="top"/>
    </xf>
    <xf numFmtId="180" fontId="9" fillId="0" borderId="20" xfId="2" applyNumberFormat="1" applyBorder="1" applyAlignment="1">
      <alignment horizontal="centerContinuous" vertical="top"/>
    </xf>
    <xf numFmtId="44" fontId="9" fillId="0" borderId="27" xfId="2" applyNumberFormat="1" applyBorder="1" applyAlignment="1">
      <alignment horizontal="centerContinuous" vertical="top"/>
    </xf>
    <xf numFmtId="44" fontId="9" fillId="0" borderId="27" xfId="2" applyNumberFormat="1" applyBorder="1" applyAlignment="1">
      <alignment vertical="top"/>
    </xf>
    <xf numFmtId="10" fontId="9" fillId="0" borderId="28" xfId="2" applyNumberFormat="1" applyBorder="1" applyAlignment="1">
      <alignment vertical="top"/>
    </xf>
    <xf numFmtId="0" fontId="5" fillId="0" borderId="22" xfId="2" applyFont="1" applyBorder="1" applyAlignment="1">
      <alignment horizontal="center" vertical="top"/>
    </xf>
    <xf numFmtId="0" fontId="9" fillId="0" borderId="23" xfId="2" applyBorder="1" applyAlignment="1">
      <alignment vertical="top"/>
    </xf>
    <xf numFmtId="178" fontId="9" fillId="0" borderId="23" xfId="2" applyNumberFormat="1" applyBorder="1" applyAlignment="1">
      <alignment vertical="top"/>
    </xf>
    <xf numFmtId="4" fontId="9" fillId="0" borderId="23" xfId="2" applyNumberFormat="1" applyBorder="1" applyAlignment="1">
      <alignment vertical="top"/>
    </xf>
    <xf numFmtId="0" fontId="5" fillId="0" borderId="48" xfId="2" applyFont="1" applyBorder="1" applyAlignment="1">
      <alignment horizontal="right" vertical="top"/>
    </xf>
    <xf numFmtId="44" fontId="5" fillId="0" borderId="29" xfId="2" applyNumberFormat="1" applyFont="1" applyBorder="1" applyAlignment="1">
      <alignment vertical="top"/>
    </xf>
    <xf numFmtId="10" fontId="5" fillId="0" borderId="30" xfId="2" applyNumberFormat="1" applyFont="1" applyBorder="1" applyAlignment="1">
      <alignment vertical="top"/>
    </xf>
    <xf numFmtId="0" fontId="9" fillId="0" borderId="16" xfId="2" applyBorder="1" applyAlignment="1">
      <alignment horizontal="left" vertical="top"/>
    </xf>
    <xf numFmtId="0" fontId="4" fillId="0" borderId="27" xfId="2" applyFont="1" applyBorder="1" applyAlignment="1">
      <alignment vertical="top"/>
    </xf>
    <xf numFmtId="44" fontId="4" fillId="0" borderId="27" xfId="2" applyNumberFormat="1" applyFont="1" applyBorder="1" applyAlignment="1">
      <alignment horizontal="centerContinuous" vertical="top"/>
    </xf>
    <xf numFmtId="0" fontId="4" fillId="0" borderId="20" xfId="2" applyFont="1" applyBorder="1" applyAlignment="1">
      <alignment vertical="top"/>
    </xf>
    <xf numFmtId="0" fontId="4" fillId="0" borderId="45" xfId="2" applyFont="1" applyBorder="1" applyAlignment="1">
      <alignment vertical="top"/>
    </xf>
    <xf numFmtId="4" fontId="4" fillId="0" borderId="0" xfId="2" applyNumberFormat="1" applyFont="1"/>
    <xf numFmtId="0" fontId="9" fillId="0" borderId="22" xfId="2" applyFont="1" applyBorder="1" applyAlignment="1">
      <alignment horizontal="center" vertical="top"/>
    </xf>
    <xf numFmtId="0" fontId="5" fillId="0" borderId="23" xfId="2" applyFont="1" applyBorder="1" applyAlignment="1">
      <alignment horizontal="right" vertical="top"/>
    </xf>
    <xf numFmtId="4" fontId="5" fillId="0" borderId="23" xfId="2" applyNumberFormat="1" applyFont="1" applyBorder="1" applyAlignment="1">
      <alignment horizontal="center" vertical="top"/>
    </xf>
    <xf numFmtId="0" fontId="9" fillId="0" borderId="12" xfId="2" applyFont="1" applyBorder="1" applyAlignment="1">
      <alignment horizontal="left" vertical="top"/>
    </xf>
    <xf numFmtId="0" fontId="9" fillId="0" borderId="2" xfId="2" applyBorder="1" applyAlignment="1">
      <alignment vertical="top"/>
    </xf>
    <xf numFmtId="178" fontId="9" fillId="0" borderId="2" xfId="2" applyNumberFormat="1" applyBorder="1" applyAlignment="1">
      <alignment vertical="top"/>
    </xf>
    <xf numFmtId="4" fontId="9" fillId="0" borderId="2" xfId="2" applyNumberFormat="1" applyBorder="1" applyAlignment="1">
      <alignment vertical="top"/>
    </xf>
    <xf numFmtId="0" fontId="5" fillId="0" borderId="2" xfId="2" applyFont="1" applyBorder="1" applyAlignment="1">
      <alignment horizontal="right" vertical="top"/>
    </xf>
    <xf numFmtId="4" fontId="5" fillId="0" borderId="2" xfId="2" applyNumberFormat="1" applyFont="1" applyBorder="1" applyAlignment="1">
      <alignment horizontal="center" vertical="top"/>
    </xf>
    <xf numFmtId="10" fontId="5" fillId="0" borderId="39" xfId="2" applyNumberFormat="1" applyFont="1" applyBorder="1" applyAlignment="1">
      <alignment vertical="top"/>
    </xf>
    <xf numFmtId="0" fontId="5" fillId="2" borderId="12" xfId="2" applyFont="1" applyFill="1" applyBorder="1" applyAlignment="1">
      <alignment horizontal="left" vertical="top"/>
    </xf>
    <xf numFmtId="0" fontId="9" fillId="2" borderId="2" xfId="2" applyFont="1" applyFill="1" applyBorder="1" applyAlignment="1">
      <alignment horizontal="centerContinuous" vertical="top"/>
    </xf>
    <xf numFmtId="0" fontId="9" fillId="0" borderId="4" xfId="2" applyFont="1" applyFill="1" applyBorder="1" applyAlignment="1">
      <alignment vertical="top"/>
    </xf>
    <xf numFmtId="4" fontId="9" fillId="0" borderId="5" xfId="2" applyNumberFormat="1" applyFont="1" applyFill="1" applyBorder="1" applyAlignment="1">
      <alignment vertical="top"/>
    </xf>
    <xf numFmtId="4" fontId="9" fillId="2" borderId="12" xfId="2" applyNumberFormat="1" applyFont="1" applyFill="1" applyBorder="1" applyAlignment="1">
      <alignment vertical="top"/>
    </xf>
    <xf numFmtId="4" fontId="9" fillId="2" borderId="2" xfId="2" applyNumberFormat="1" applyFont="1" applyFill="1" applyBorder="1" applyAlignment="1">
      <alignment vertical="top"/>
    </xf>
    <xf numFmtId="0" fontId="5" fillId="2" borderId="2" xfId="2" applyFont="1" applyFill="1" applyBorder="1" applyAlignment="1">
      <alignment horizontal="right" vertical="top"/>
    </xf>
    <xf numFmtId="4" fontId="5" fillId="2" borderId="2" xfId="2" applyNumberFormat="1" applyFont="1" applyFill="1" applyBorder="1" applyAlignment="1">
      <alignment vertical="top"/>
    </xf>
    <xf numFmtId="44" fontId="5" fillId="2" borderId="36" xfId="2" applyNumberFormat="1" applyFont="1" applyFill="1" applyBorder="1" applyAlignment="1">
      <alignment horizontal="centerContinuous" vertical="top"/>
    </xf>
    <xf numFmtId="10" fontId="5" fillId="2" borderId="39" xfId="2" applyNumberFormat="1" applyFont="1" applyFill="1" applyBorder="1" applyAlignment="1">
      <alignment vertical="top"/>
    </xf>
    <xf numFmtId="0" fontId="1" fillId="0" borderId="7" xfId="2" applyFont="1" applyFill="1" applyBorder="1" applyAlignment="1">
      <alignment horizontal="center" vertical="center"/>
    </xf>
    <xf numFmtId="0" fontId="1" fillId="0" borderId="0" xfId="2" applyFont="1" applyFill="1" applyBorder="1" applyAlignment="1">
      <alignment horizontal="right" vertical="center"/>
    </xf>
    <xf numFmtId="49" fontId="2" fillId="0" borderId="0" xfId="2" applyNumberFormat="1" applyFont="1" applyFill="1" applyBorder="1" applyAlignment="1">
      <alignment horizontal="center" vertical="center"/>
    </xf>
    <xf numFmtId="44" fontId="1" fillId="0" borderId="55" xfId="2" applyNumberFormat="1" applyFont="1" applyBorder="1" applyAlignment="1">
      <alignment horizontal="centerContinuous" vertical="center"/>
    </xf>
    <xf numFmtId="44" fontId="1" fillId="0" borderId="0" xfId="2" applyNumberFormat="1" applyFont="1" applyBorder="1" applyAlignment="1">
      <alignment horizontal="centerContinuous" vertical="center"/>
    </xf>
    <xf numFmtId="0" fontId="9" fillId="0" borderId="7" xfId="2" applyFont="1" applyFill="1" applyBorder="1" applyAlignment="1">
      <alignment vertical="top"/>
    </xf>
    <xf numFmtId="4" fontId="9" fillId="0" borderId="0" xfId="2" applyNumberFormat="1" applyFont="1" applyFill="1" applyBorder="1" applyAlignment="1">
      <alignment vertical="top"/>
    </xf>
    <xf numFmtId="4" fontId="9" fillId="0" borderId="33" xfId="2" applyNumberFormat="1" applyFont="1" applyBorder="1" applyAlignment="1">
      <alignment vertical="top"/>
    </xf>
    <xf numFmtId="4" fontId="9" fillId="0" borderId="31" xfId="2" applyNumberFormat="1" applyFont="1" applyBorder="1" applyAlignment="1">
      <alignment vertical="top"/>
    </xf>
    <xf numFmtId="0" fontId="5" fillId="0" borderId="31" xfId="2" applyFont="1" applyBorder="1" applyAlignment="1">
      <alignment horizontal="right" vertical="top"/>
    </xf>
    <xf numFmtId="172" fontId="5" fillId="0" borderId="31" xfId="2" applyNumberFormat="1" applyFont="1" applyBorder="1" applyAlignment="1">
      <alignment horizontal="centerContinuous" vertical="top"/>
    </xf>
    <xf numFmtId="10" fontId="9" fillId="0" borderId="73" xfId="2" applyNumberFormat="1" applyFont="1" applyBorder="1" applyAlignment="1">
      <alignment horizontal="centerContinuous" vertical="top"/>
    </xf>
    <xf numFmtId="44" fontId="5" fillId="0" borderId="75" xfId="2" applyNumberFormat="1" applyFont="1" applyBorder="1" applyAlignment="1">
      <alignment horizontal="centerContinuous" vertical="top"/>
    </xf>
    <xf numFmtId="10" fontId="5" fillId="0" borderId="76" xfId="2" applyNumberFormat="1" applyFont="1" applyBorder="1" applyAlignment="1">
      <alignment vertical="top"/>
    </xf>
    <xf numFmtId="0" fontId="1" fillId="0" borderId="11" xfId="2" applyFont="1" applyFill="1" applyBorder="1" applyAlignment="1">
      <alignment horizontal="center" vertical="center"/>
    </xf>
    <xf numFmtId="0" fontId="1" fillId="0" borderId="9" xfId="2" applyFont="1" applyFill="1" applyBorder="1" applyAlignment="1">
      <alignment horizontal="right" vertical="center"/>
    </xf>
    <xf numFmtId="44" fontId="1" fillId="0" borderId="74" xfId="2" applyNumberFormat="1" applyFont="1" applyBorder="1" applyAlignment="1">
      <alignment horizontal="centerContinuous" vertical="center"/>
    </xf>
    <xf numFmtId="44" fontId="1" fillId="0" borderId="9" xfId="2" applyNumberFormat="1" applyFont="1" applyBorder="1" applyAlignment="1">
      <alignment horizontal="centerContinuous" vertical="center"/>
    </xf>
    <xf numFmtId="0" fontId="9" fillId="0" borderId="7" xfId="2" applyBorder="1" applyAlignment="1">
      <alignment vertical="top"/>
    </xf>
    <xf numFmtId="4" fontId="9" fillId="0" borderId="22" xfId="2" applyNumberFormat="1" applyFont="1" applyBorder="1" applyAlignment="1">
      <alignment vertical="top"/>
    </xf>
    <xf numFmtId="4" fontId="9" fillId="0" borderId="23" xfId="2" applyNumberFormat="1" applyFont="1" applyBorder="1" applyAlignment="1">
      <alignment vertical="top"/>
    </xf>
    <xf numFmtId="10" fontId="5" fillId="0" borderId="23" xfId="2" applyNumberFormat="1" applyFont="1" applyBorder="1" applyAlignment="1">
      <alignment horizontal="center" vertical="top"/>
    </xf>
    <xf numFmtId="10" fontId="9" fillId="0" borderId="23" xfId="2" applyNumberFormat="1" applyFont="1" applyBorder="1" applyAlignment="1">
      <alignment horizontal="center" vertical="top"/>
    </xf>
    <xf numFmtId="44" fontId="5" fillId="0" borderId="47" xfId="2" applyNumberFormat="1" applyFont="1" applyBorder="1" applyAlignment="1">
      <alignment horizontal="centerContinuous" vertical="top"/>
    </xf>
    <xf numFmtId="44" fontId="1" fillId="0" borderId="16" xfId="2" applyNumberFormat="1" applyFont="1" applyFill="1" applyBorder="1" applyAlignment="1">
      <alignment horizontal="center" vertical="center"/>
    </xf>
    <xf numFmtId="44" fontId="1" fillId="0" borderId="17" xfId="2" applyNumberFormat="1" applyFont="1" applyFill="1" applyBorder="1" applyAlignment="1">
      <alignment horizontal="right" vertical="center"/>
    </xf>
    <xf numFmtId="10" fontId="1" fillId="6" borderId="17" xfId="2" applyNumberFormat="1" applyFont="1" applyFill="1" applyBorder="1" applyAlignment="1">
      <alignment horizontal="center" vertical="center"/>
    </xf>
    <xf numFmtId="44" fontId="1" fillId="0" borderId="41" xfId="2" applyNumberFormat="1" applyFont="1" applyBorder="1" applyAlignment="1">
      <alignment horizontal="centerContinuous" vertical="center"/>
    </xf>
    <xf numFmtId="44" fontId="1" fillId="0" borderId="17" xfId="2" applyNumberFormat="1" applyFont="1" applyBorder="1" applyAlignment="1">
      <alignment horizontal="centerContinuous" vertical="center"/>
    </xf>
    <xf numFmtId="4" fontId="9" fillId="0" borderId="16" xfId="2" applyNumberFormat="1" applyFont="1" applyBorder="1" applyAlignment="1">
      <alignment vertical="top"/>
    </xf>
    <xf numFmtId="4" fontId="9" fillId="0" borderId="17" xfId="2" applyNumberFormat="1" applyFont="1" applyBorder="1" applyAlignment="1">
      <alignment vertical="top"/>
    </xf>
    <xf numFmtId="0" fontId="5" fillId="0" borderId="17" xfId="2" applyFont="1" applyBorder="1" applyAlignment="1">
      <alignment horizontal="right" vertical="top"/>
    </xf>
    <xf numFmtId="44" fontId="5" fillId="0" borderId="41" xfId="2" applyNumberFormat="1" applyFont="1" applyBorder="1" applyAlignment="1">
      <alignment horizontal="centerContinuous" vertical="top"/>
    </xf>
    <xf numFmtId="10" fontId="5" fillId="0" borderId="26" xfId="2" applyNumberFormat="1" applyFont="1" applyBorder="1" applyAlignment="1">
      <alignment vertical="top"/>
    </xf>
    <xf numFmtId="44" fontId="1" fillId="0" borderId="19" xfId="2" applyNumberFormat="1" applyFont="1" applyFill="1" applyBorder="1" applyAlignment="1">
      <alignment horizontal="center" vertical="center"/>
    </xf>
    <xf numFmtId="44" fontId="1" fillId="0" borderId="20" xfId="2" applyNumberFormat="1" applyFont="1" applyFill="1" applyBorder="1" applyAlignment="1">
      <alignment horizontal="right" vertical="center"/>
    </xf>
    <xf numFmtId="10" fontId="1" fillId="6" borderId="20" xfId="2" applyNumberFormat="1" applyFont="1" applyFill="1" applyBorder="1" applyAlignment="1">
      <alignment horizontal="center" vertical="center"/>
    </xf>
    <xf numFmtId="44" fontId="1" fillId="0" borderId="44" xfId="2" applyNumberFormat="1" applyFont="1" applyBorder="1" applyAlignment="1">
      <alignment horizontal="centerContinuous" vertical="center"/>
    </xf>
    <xf numFmtId="44" fontId="1" fillId="0" borderId="20" xfId="2" applyNumberFormat="1" applyFont="1" applyBorder="1" applyAlignment="1">
      <alignment horizontal="centerContinuous" vertical="center"/>
    </xf>
    <xf numFmtId="44" fontId="1" fillId="0" borderId="22" xfId="2" applyNumberFormat="1" applyFont="1" applyFill="1" applyBorder="1" applyAlignment="1">
      <alignment horizontal="center" vertical="center"/>
    </xf>
    <xf numFmtId="0" fontId="9" fillId="0" borderId="23" xfId="2" applyFont="1" applyBorder="1" applyAlignment="1">
      <alignment vertical="top"/>
    </xf>
    <xf numFmtId="44" fontId="1" fillId="0" borderId="23" xfId="2" applyNumberFormat="1" applyFont="1" applyFill="1" applyBorder="1" applyAlignment="1">
      <alignment horizontal="right" vertical="center"/>
    </xf>
    <xf numFmtId="44" fontId="1" fillId="0" borderId="47" xfId="2" applyNumberFormat="1" applyFont="1" applyBorder="1" applyAlignment="1">
      <alignment horizontal="centerContinuous" vertical="center"/>
    </xf>
    <xf numFmtId="44" fontId="1" fillId="0" borderId="23" xfId="2" applyNumberFormat="1" applyFont="1" applyBorder="1" applyAlignment="1">
      <alignment horizontal="centerContinuous" vertical="center"/>
    </xf>
    <xf numFmtId="0" fontId="9" fillId="0" borderId="12" xfId="2" applyBorder="1" applyAlignment="1">
      <alignment horizontal="center" vertical="top"/>
    </xf>
    <xf numFmtId="0" fontId="9" fillId="0" borderId="0" xfId="2" applyAlignment="1">
      <alignment horizontal="right" vertical="top"/>
    </xf>
    <xf numFmtId="44" fontId="5" fillId="2" borderId="2" xfId="2" applyNumberFormat="1" applyFont="1" applyFill="1" applyBorder="1" applyAlignment="1">
      <alignment horizontal="centerContinuous" vertical="top"/>
    </xf>
    <xf numFmtId="44" fontId="5" fillId="2" borderId="3" xfId="2" applyNumberFormat="1" applyFont="1" applyFill="1" applyBorder="1" applyAlignment="1">
      <alignment horizontal="centerContinuous" vertical="top"/>
    </xf>
    <xf numFmtId="0" fontId="9" fillId="0" borderId="11" xfId="2" applyBorder="1" applyAlignment="1">
      <alignment vertical="top"/>
    </xf>
    <xf numFmtId="4" fontId="9" fillId="0" borderId="9" xfId="2" applyNumberFormat="1" applyFont="1" applyFill="1" applyBorder="1" applyAlignment="1">
      <alignment vertical="top"/>
    </xf>
    <xf numFmtId="0" fontId="5" fillId="0" borderId="16" xfId="2" applyFont="1" applyBorder="1" applyAlignment="1">
      <alignment horizontal="left" vertical="top"/>
    </xf>
    <xf numFmtId="0" fontId="9" fillId="0" borderId="5" xfId="2" applyFont="1" applyBorder="1" applyAlignment="1">
      <alignment vertical="top"/>
    </xf>
    <xf numFmtId="0" fontId="9" fillId="0" borderId="17" xfId="2" applyFont="1" applyBorder="1" applyAlignment="1">
      <alignment vertical="top"/>
    </xf>
    <xf numFmtId="4" fontId="9" fillId="0" borderId="5" xfId="2" applyNumberFormat="1" applyFont="1" applyBorder="1" applyAlignment="1">
      <alignment vertical="top"/>
    </xf>
    <xf numFmtId="10" fontId="9" fillId="0" borderId="5" xfId="2" applyNumberFormat="1" applyFont="1" applyBorder="1" applyAlignment="1">
      <alignment horizontal="center" vertical="top"/>
    </xf>
    <xf numFmtId="44" fontId="5" fillId="0" borderId="55" xfId="2" applyNumberFormat="1" applyFont="1" applyBorder="1" applyAlignment="1">
      <alignment horizontal="centerContinuous" vertical="top"/>
    </xf>
    <xf numFmtId="2" fontId="5" fillId="0" borderId="77" xfId="2" applyNumberFormat="1" applyFont="1" applyBorder="1" applyAlignment="1">
      <alignment vertical="top"/>
    </xf>
    <xf numFmtId="0" fontId="9" fillId="0" borderId="78" xfId="2" applyFont="1" applyBorder="1" applyAlignment="1">
      <alignment horizontal="left" vertical="top"/>
    </xf>
    <xf numFmtId="0" fontId="9" fillId="0" borderId="32" xfId="2" applyFont="1" applyBorder="1" applyAlignment="1">
      <alignment vertical="top"/>
    </xf>
    <xf numFmtId="4" fontId="9" fillId="0" borderId="32" xfId="2" applyNumberFormat="1" applyFont="1" applyBorder="1" applyAlignment="1">
      <alignment vertical="top"/>
    </xf>
    <xf numFmtId="10" fontId="9" fillId="0" borderId="32" xfId="2" applyNumberFormat="1" applyFont="1" applyBorder="1" applyAlignment="1">
      <alignment horizontal="center" vertical="top"/>
    </xf>
    <xf numFmtId="44" fontId="5" fillId="0" borderId="50" xfId="2" applyNumberFormat="1" applyFont="1" applyBorder="1" applyAlignment="1">
      <alignment horizontal="centerContinuous" vertical="top"/>
    </xf>
    <xf numFmtId="2" fontId="5" fillId="0" borderId="53" xfId="2" applyNumberFormat="1" applyFont="1" applyBorder="1" applyAlignment="1">
      <alignment vertical="top"/>
    </xf>
    <xf numFmtId="0" fontId="9" fillId="0" borderId="7" xfId="2" applyFont="1" applyBorder="1" applyAlignment="1">
      <alignment horizontal="left" vertical="top"/>
    </xf>
    <xf numFmtId="0" fontId="9" fillId="0" borderId="0" xfId="2" applyFont="1" applyBorder="1" applyAlignment="1">
      <alignment vertical="top"/>
    </xf>
    <xf numFmtId="4" fontId="9" fillId="0" borderId="0" xfId="2" applyNumberFormat="1" applyFont="1" applyBorder="1" applyAlignment="1">
      <alignment vertical="top"/>
    </xf>
    <xf numFmtId="10" fontId="9" fillId="0" borderId="0" xfId="2" applyNumberFormat="1" applyFont="1" applyBorder="1" applyAlignment="1">
      <alignment horizontal="center" vertical="top"/>
    </xf>
    <xf numFmtId="44" fontId="5" fillId="0" borderId="79" xfId="2" applyNumberFormat="1" applyFont="1" applyBorder="1" applyAlignment="1">
      <alignment horizontal="centerContinuous" vertical="top"/>
    </xf>
    <xf numFmtId="2" fontId="5" fillId="0" borderId="80" xfId="2" applyNumberFormat="1" applyFont="1" applyBorder="1" applyAlignment="1">
      <alignment vertical="top"/>
    </xf>
    <xf numFmtId="0" fontId="9" fillId="0" borderId="7" xfId="2" applyFont="1" applyBorder="1" applyAlignment="1">
      <alignment horizontal="centerContinuous" vertical="top"/>
    </xf>
    <xf numFmtId="0" fontId="9" fillId="0" borderId="0" xfId="2" applyFont="1" applyBorder="1" applyAlignment="1">
      <alignment horizontal="centerContinuous" vertical="top"/>
    </xf>
    <xf numFmtId="44" fontId="9" fillId="0" borderId="0" xfId="2" applyNumberFormat="1" applyFont="1" applyBorder="1" applyAlignment="1">
      <alignment horizontal="centerContinuous" vertical="top"/>
    </xf>
    <xf numFmtId="0" fontId="9" fillId="0" borderId="0" xfId="2" applyFont="1" applyBorder="1" applyAlignment="1">
      <alignment horizontal="centerContinuous" vertical="center"/>
    </xf>
    <xf numFmtId="4" fontId="9" fillId="0" borderId="0" xfId="2" applyNumberFormat="1" applyFont="1" applyBorder="1" applyAlignment="1">
      <alignment horizontal="centerContinuous" vertical="center"/>
    </xf>
    <xf numFmtId="4" fontId="9" fillId="0" borderId="0" xfId="2" applyNumberFormat="1" applyFont="1" applyBorder="1" applyAlignment="1">
      <alignment horizontal="center" vertical="center"/>
    </xf>
    <xf numFmtId="44" fontId="9" fillId="0" borderId="0" xfId="2" applyNumberFormat="1" applyFont="1" applyBorder="1" applyAlignment="1">
      <alignment horizontal="centerContinuous" vertical="center"/>
    </xf>
    <xf numFmtId="44" fontId="9" fillId="0" borderId="0" xfId="2" applyNumberFormat="1" applyFont="1" applyBorder="1" applyAlignment="1">
      <alignment horizontal="center" vertical="center"/>
    </xf>
    <xf numFmtId="44" fontId="9" fillId="0" borderId="0" xfId="2" applyNumberFormat="1" applyAlignment="1">
      <alignment vertical="top"/>
    </xf>
    <xf numFmtId="44" fontId="9" fillId="0" borderId="81" xfId="2" applyNumberFormat="1" applyFont="1" applyBorder="1" applyAlignment="1">
      <alignment horizontal="center" vertical="center"/>
    </xf>
    <xf numFmtId="172" fontId="9" fillId="0" borderId="80" xfId="2" applyNumberFormat="1" applyFont="1" applyBorder="1" applyAlignment="1">
      <alignment horizontal="right" vertical="center"/>
    </xf>
    <xf numFmtId="44" fontId="9" fillId="0" borderId="79" xfId="2" applyNumberFormat="1" applyFont="1" applyBorder="1" applyAlignment="1">
      <alignment horizontal="center" vertical="center"/>
    </xf>
    <xf numFmtId="0" fontId="9" fillId="0" borderId="9" xfId="2" applyFont="1" applyBorder="1" applyAlignment="1">
      <alignment horizontal="centerContinuous" vertical="top"/>
    </xf>
    <xf numFmtId="44" fontId="9" fillId="0" borderId="9" xfId="2" applyNumberFormat="1" applyFont="1" applyBorder="1" applyAlignment="1">
      <alignment horizontal="centerContinuous" vertical="center"/>
    </xf>
    <xf numFmtId="4" fontId="9" fillId="0" borderId="9" xfId="2" applyNumberFormat="1" applyFont="1" applyBorder="1" applyAlignment="1">
      <alignment horizontal="centerContinuous" vertical="center"/>
    </xf>
    <xf numFmtId="181" fontId="9" fillId="0" borderId="0" xfId="2" applyNumberFormat="1" applyFont="1" applyBorder="1" applyAlignment="1">
      <alignment horizontal="centerContinuous" vertical="center"/>
    </xf>
    <xf numFmtId="0" fontId="9" fillId="0" borderId="7" xfId="2" applyFont="1" applyBorder="1" applyAlignment="1">
      <alignment horizontal="justify" vertical="top"/>
    </xf>
    <xf numFmtId="0" fontId="9" fillId="0" borderId="0" xfId="2" applyFont="1" applyBorder="1" applyAlignment="1">
      <alignment horizontal="justify" vertical="top"/>
    </xf>
    <xf numFmtId="0" fontId="9" fillId="0" borderId="0" xfId="2" applyFont="1" applyBorder="1" applyAlignment="1">
      <alignment horizontal="center" vertical="center"/>
    </xf>
    <xf numFmtId="181" fontId="9" fillId="0" borderId="0" xfId="2" applyNumberFormat="1" applyFont="1" applyBorder="1" applyAlignment="1">
      <alignment horizontal="center" vertical="center"/>
    </xf>
    <xf numFmtId="0" fontId="9" fillId="0" borderId="78" xfId="2" applyFont="1" applyBorder="1" applyAlignment="1">
      <alignment vertical="top"/>
    </xf>
    <xf numFmtId="0" fontId="9" fillId="0" borderId="32" xfId="2" applyFont="1" applyBorder="1" applyAlignment="1">
      <alignment vertical="center"/>
    </xf>
    <xf numFmtId="0" fontId="9" fillId="0" borderId="32" xfId="2" applyBorder="1" applyAlignment="1">
      <alignment vertical="center"/>
    </xf>
    <xf numFmtId="4" fontId="9" fillId="0" borderId="32" xfId="2" applyNumberFormat="1" applyFont="1" applyBorder="1" applyAlignment="1">
      <alignment vertical="center"/>
    </xf>
    <xf numFmtId="0" fontId="9" fillId="0" borderId="32" xfId="2" applyBorder="1" applyAlignment="1"/>
    <xf numFmtId="181" fontId="9" fillId="0" borderId="32" xfId="2" applyNumberFormat="1" applyFont="1" applyBorder="1" applyAlignment="1">
      <alignment vertical="center"/>
    </xf>
    <xf numFmtId="44" fontId="9" fillId="0" borderId="32" xfId="2" applyNumberFormat="1" applyFont="1" applyBorder="1" applyAlignment="1">
      <alignment vertical="center"/>
    </xf>
    <xf numFmtId="44" fontId="9" fillId="0" borderId="52" xfId="2" applyNumberFormat="1" applyFont="1" applyBorder="1" applyAlignment="1">
      <alignment vertical="center"/>
    </xf>
    <xf numFmtId="172" fontId="9" fillId="0" borderId="83" xfId="2" applyNumberFormat="1" applyFont="1" applyBorder="1" applyAlignment="1">
      <alignment vertical="center"/>
    </xf>
    <xf numFmtId="0" fontId="9" fillId="0" borderId="7" xfId="2" applyFont="1" applyBorder="1" applyAlignment="1">
      <alignment horizontal="left" vertical="center"/>
    </xf>
    <xf numFmtId="0" fontId="9" fillId="0" borderId="0" xfId="2" applyFont="1" applyBorder="1" applyAlignment="1">
      <alignment horizontal="left" vertical="center"/>
    </xf>
    <xf numFmtId="0" fontId="9" fillId="0" borderId="0" xfId="2" applyFont="1" applyBorder="1" applyAlignment="1">
      <alignment vertical="center"/>
    </xf>
    <xf numFmtId="10" fontId="9" fillId="0" borderId="0" xfId="2" applyNumberFormat="1" applyFont="1" applyBorder="1" applyAlignment="1">
      <alignment horizontal="center" vertical="center"/>
    </xf>
    <xf numFmtId="4" fontId="9" fillId="0" borderId="0" xfId="2" applyNumberFormat="1" applyFont="1" applyBorder="1" applyAlignment="1">
      <alignment horizontal="left" vertical="center"/>
    </xf>
    <xf numFmtId="9" fontId="9" fillId="0" borderId="0" xfId="2" applyNumberFormat="1" applyFont="1" applyBorder="1" applyAlignment="1">
      <alignment horizontal="center" vertical="center"/>
    </xf>
    <xf numFmtId="0" fontId="9" fillId="0" borderId="81" xfId="2" applyBorder="1" applyAlignment="1">
      <alignment vertical="top"/>
    </xf>
    <xf numFmtId="0" fontId="9" fillId="0" borderId="8" xfId="2" applyBorder="1" applyAlignment="1">
      <alignment vertical="top"/>
    </xf>
    <xf numFmtId="0" fontId="9" fillId="0" borderId="7" xfId="2" applyFont="1" applyBorder="1" applyAlignment="1">
      <alignment horizontal="center" vertical="center"/>
    </xf>
    <xf numFmtId="10" fontId="9" fillId="0" borderId="0" xfId="2" applyNumberFormat="1" applyFont="1" applyBorder="1" applyAlignment="1">
      <alignment horizontal="centerContinuous" vertical="center"/>
    </xf>
    <xf numFmtId="172" fontId="9" fillId="0" borderId="8" xfId="2" applyNumberFormat="1" applyFont="1" applyBorder="1" applyAlignment="1">
      <alignment horizontal="right" vertical="center"/>
    </xf>
    <xf numFmtId="0" fontId="9" fillId="0" borderId="33" xfId="2" applyFont="1" applyBorder="1" applyAlignment="1">
      <alignment horizontal="center" vertical="center"/>
    </xf>
    <xf numFmtId="0" fontId="9" fillId="0" borderId="31" xfId="2" applyFont="1" applyBorder="1" applyAlignment="1">
      <alignment horizontal="center" vertical="center"/>
    </xf>
    <xf numFmtId="0" fontId="9" fillId="0" borderId="31" xfId="2" applyFont="1" applyBorder="1" applyAlignment="1">
      <alignment horizontal="centerContinuous" vertical="center"/>
    </xf>
    <xf numFmtId="10" fontId="9" fillId="0" borderId="31" xfId="2" applyNumberFormat="1" applyFont="1" applyBorder="1" applyAlignment="1">
      <alignment horizontal="center" vertical="center"/>
    </xf>
    <xf numFmtId="4" fontId="9" fillId="0" borderId="31" xfId="2" applyNumberFormat="1" applyFont="1" applyBorder="1" applyAlignment="1">
      <alignment horizontal="center" vertical="center"/>
    </xf>
    <xf numFmtId="44" fontId="9" fillId="0" borderId="31" xfId="2" applyNumberFormat="1" applyFont="1" applyBorder="1" applyAlignment="1">
      <alignment horizontal="center" vertical="center"/>
    </xf>
    <xf numFmtId="9" fontId="9" fillId="0" borderId="31" xfId="2" applyNumberFormat="1" applyFont="1" applyBorder="1" applyAlignment="1">
      <alignment horizontal="center" vertical="center"/>
    </xf>
    <xf numFmtId="44" fontId="9" fillId="0" borderId="84" xfId="2" applyNumberFormat="1" applyFont="1" applyBorder="1" applyAlignment="1">
      <alignment horizontal="center" vertical="center"/>
    </xf>
    <xf numFmtId="172" fontId="9" fillId="0" borderId="34" xfId="2" applyNumberFormat="1" applyFont="1" applyBorder="1" applyAlignment="1">
      <alignment horizontal="right" vertical="center"/>
    </xf>
    <xf numFmtId="4" fontId="5" fillId="0" borderId="23" xfId="2" applyNumberFormat="1" applyFont="1" applyBorder="1" applyAlignment="1">
      <alignment horizontal="right" vertical="top"/>
    </xf>
    <xf numFmtId="0" fontId="5" fillId="0" borderId="22" xfId="2" applyFont="1" applyBorder="1" applyAlignment="1">
      <alignment horizontal="right" vertical="top"/>
    </xf>
    <xf numFmtId="172" fontId="5" fillId="0" borderId="23" xfId="2" applyNumberFormat="1" applyFont="1" applyBorder="1" applyAlignment="1">
      <alignment horizontal="centerContinuous" vertical="top"/>
    </xf>
    <xf numFmtId="10" fontId="9" fillId="0" borderId="48" xfId="2" applyNumberFormat="1" applyFont="1" applyBorder="1" applyAlignment="1">
      <alignment horizontal="centerContinuous" vertical="top"/>
    </xf>
    <xf numFmtId="172" fontId="5" fillId="2" borderId="30" xfId="2" applyNumberFormat="1" applyFont="1" applyFill="1" applyBorder="1" applyAlignment="1">
      <alignment horizontal="right" vertical="center"/>
    </xf>
    <xf numFmtId="0" fontId="5" fillId="2" borderId="12" xfId="2" applyFont="1" applyFill="1" applyBorder="1" applyAlignment="1">
      <alignment horizontal="center" vertical="top"/>
    </xf>
    <xf numFmtId="0" fontId="9" fillId="2" borderId="2" xfId="2" applyFont="1" applyFill="1" applyBorder="1" applyAlignment="1">
      <alignment vertical="top"/>
    </xf>
    <xf numFmtId="0" fontId="35" fillId="2" borderId="2" xfId="2" applyFont="1" applyFill="1" applyBorder="1" applyAlignment="1">
      <alignment horizontal="right" vertical="top"/>
    </xf>
    <xf numFmtId="10" fontId="35" fillId="2" borderId="2" xfId="2" applyNumberFormat="1" applyFont="1" applyFill="1" applyBorder="1" applyAlignment="1">
      <alignment horizontal="centerContinuous" vertical="top"/>
    </xf>
    <xf numFmtId="10" fontId="36" fillId="2" borderId="2" xfId="2" applyNumberFormat="1" applyFont="1" applyFill="1" applyBorder="1" applyAlignment="1">
      <alignment horizontal="centerContinuous" vertical="top"/>
    </xf>
    <xf numFmtId="44" fontId="35" fillId="2" borderId="36" xfId="2" applyNumberFormat="1" applyFont="1" applyFill="1" applyBorder="1" applyAlignment="1">
      <alignment horizontal="centerContinuous" vertical="top"/>
    </xf>
    <xf numFmtId="10" fontId="35" fillId="2" borderId="39" xfId="2" applyNumberFormat="1" applyFont="1" applyFill="1" applyBorder="1" applyAlignment="1">
      <alignment vertical="top"/>
    </xf>
    <xf numFmtId="0" fontId="12" fillId="0" borderId="16" xfId="2" applyFont="1" applyFill="1" applyBorder="1" applyAlignment="1">
      <alignment horizontal="right" vertical="center"/>
    </xf>
    <xf numFmtId="0" fontId="38" fillId="0" borderId="0" xfId="2" applyFont="1" applyAlignment="1">
      <alignment horizontal="centerContinuous" vertical="center" wrapText="1"/>
    </xf>
    <xf numFmtId="0" fontId="60" fillId="0" borderId="0" xfId="2" applyFont="1" applyAlignment="1">
      <alignment horizontal="centerContinuous" vertical="center" wrapText="1"/>
    </xf>
    <xf numFmtId="0" fontId="17" fillId="0" borderId="0" xfId="2" applyFont="1" applyAlignment="1">
      <alignment horizontal="centerContinuous" vertical="center" wrapText="1"/>
    </xf>
    <xf numFmtId="0" fontId="61" fillId="0" borderId="0" xfId="2" applyFont="1" applyAlignment="1">
      <alignment vertical="center"/>
    </xf>
    <xf numFmtId="0" fontId="12" fillId="0" borderId="19" xfId="2" applyFont="1" applyFill="1" applyBorder="1" applyAlignment="1">
      <alignment horizontal="right" vertical="center" wrapText="1"/>
    </xf>
    <xf numFmtId="0" fontId="13" fillId="0" borderId="20" xfId="2" applyFont="1" applyFill="1" applyBorder="1" applyAlignment="1">
      <alignment horizontal="centerContinuous" vertical="center" wrapText="1"/>
    </xf>
    <xf numFmtId="0" fontId="62" fillId="0" borderId="21" xfId="2" applyFont="1" applyBorder="1" applyAlignment="1">
      <alignment horizontal="centerContinuous" vertical="center"/>
    </xf>
    <xf numFmtId="0" fontId="19" fillId="0" borderId="0" xfId="2" applyFont="1" applyAlignment="1">
      <alignment horizontal="centerContinuous" vertical="center" wrapText="1"/>
    </xf>
    <xf numFmtId="0" fontId="12" fillId="0" borderId="22" xfId="2" applyFont="1" applyFill="1" applyBorder="1" applyAlignment="1">
      <alignment horizontal="right" vertical="center"/>
    </xf>
    <xf numFmtId="0" fontId="63" fillId="0" borderId="23" xfId="2" applyFont="1" applyFill="1" applyBorder="1" applyAlignment="1">
      <alignment vertical="center"/>
    </xf>
    <xf numFmtId="0" fontId="12" fillId="0" borderId="23" xfId="2" applyFont="1" applyFill="1" applyBorder="1" applyAlignment="1">
      <alignment horizontal="right" vertical="center"/>
    </xf>
    <xf numFmtId="15" fontId="24" fillId="0" borderId="24" xfId="2" applyNumberFormat="1" applyFont="1" applyFill="1" applyBorder="1" applyAlignment="1">
      <alignment horizontal="centerContinuous" vertical="center"/>
    </xf>
    <xf numFmtId="0" fontId="64" fillId="0" borderId="0" xfId="2" applyFont="1" applyAlignment="1">
      <alignment horizontal="centerContinuous" vertical="center"/>
    </xf>
    <xf numFmtId="0" fontId="64" fillId="0" borderId="0" xfId="2" applyFont="1" applyAlignment="1">
      <alignment vertical="center" wrapText="1"/>
    </xf>
    <xf numFmtId="0" fontId="65" fillId="2" borderId="12" xfId="2" applyFont="1" applyFill="1" applyBorder="1" applyAlignment="1">
      <alignment horizontal="centerContinuous" vertical="center"/>
    </xf>
    <xf numFmtId="0" fontId="65" fillId="2" borderId="2" xfId="2" applyFont="1" applyFill="1" applyBorder="1" applyAlignment="1">
      <alignment horizontal="centerContinuous" vertical="center"/>
    </xf>
    <xf numFmtId="0" fontId="66" fillId="2" borderId="2" xfId="2" applyFont="1" applyFill="1" applyBorder="1" applyAlignment="1">
      <alignment horizontal="centerContinuous" vertical="center"/>
    </xf>
    <xf numFmtId="0" fontId="66" fillId="2" borderId="3" xfId="2" applyFont="1" applyFill="1" applyBorder="1" applyAlignment="1">
      <alignment horizontal="centerContinuous" vertical="center"/>
    </xf>
    <xf numFmtId="0" fontId="67" fillId="0" borderId="0" xfId="2" applyFont="1" applyBorder="1" applyAlignment="1">
      <alignment horizontal="centerContinuous" vertical="center"/>
    </xf>
    <xf numFmtId="0" fontId="23" fillId="0" borderId="0" xfId="2" applyFont="1" applyBorder="1" applyAlignment="1">
      <alignment horizontal="centerContinuous" vertical="center"/>
    </xf>
    <xf numFmtId="0" fontId="11" fillId="0" borderId="16" xfId="2" applyFont="1" applyBorder="1" applyAlignment="1">
      <alignment horizontal="center"/>
    </xf>
    <xf numFmtId="0" fontId="11" fillId="0" borderId="41" xfId="2" applyNumberFormat="1" applyFont="1" applyBorder="1"/>
    <xf numFmtId="0" fontId="23" fillId="0" borderId="17" xfId="2" applyNumberFormat="1" applyFont="1" applyBorder="1" applyAlignment="1">
      <alignment horizontal="right"/>
    </xf>
    <xf numFmtId="0" fontId="11" fillId="0" borderId="25" xfId="2" applyFont="1" applyBorder="1" applyAlignment="1">
      <alignment horizontal="centerContinuous"/>
    </xf>
    <xf numFmtId="0" fontId="11" fillId="0" borderId="18" xfId="2" applyFont="1" applyBorder="1" applyAlignment="1">
      <alignment horizontal="centerContinuous"/>
    </xf>
    <xf numFmtId="0" fontId="11" fillId="0" borderId="40" xfId="2" applyFont="1" applyBorder="1" applyAlignment="1">
      <alignment horizontal="center"/>
    </xf>
    <xf numFmtId="0" fontId="11" fillId="0" borderId="17" xfId="2" applyFont="1" applyBorder="1"/>
    <xf numFmtId="0" fontId="23" fillId="0" borderId="17" xfId="2" applyFont="1" applyBorder="1" applyAlignment="1">
      <alignment horizontal="right"/>
    </xf>
    <xf numFmtId="0" fontId="23" fillId="0" borderId="25" xfId="2" applyFont="1" applyBorder="1" applyAlignment="1">
      <alignment horizontal="centerContinuous"/>
    </xf>
    <xf numFmtId="44" fontId="27" fillId="0" borderId="17" xfId="2" applyNumberFormat="1" applyFont="1" applyBorder="1" applyAlignment="1">
      <alignment horizontal="centerContinuous" vertical="center"/>
    </xf>
    <xf numFmtId="0" fontId="11" fillId="0" borderId="19" xfId="2" applyFont="1" applyBorder="1" applyAlignment="1">
      <alignment horizontal="center"/>
    </xf>
    <xf numFmtId="0" fontId="11" fillId="0" borderId="44" xfId="2" applyNumberFormat="1" applyFont="1" applyBorder="1"/>
    <xf numFmtId="0" fontId="23" fillId="0" borderId="20" xfId="2" applyNumberFormat="1" applyFont="1" applyBorder="1" applyAlignment="1">
      <alignment horizontal="right"/>
    </xf>
    <xf numFmtId="0" fontId="11" fillId="0" borderId="27" xfId="2" applyFont="1" applyBorder="1" applyAlignment="1">
      <alignment horizontal="centerContinuous"/>
    </xf>
    <xf numFmtId="172" fontId="30" fillId="0" borderId="20" xfId="2" applyNumberFormat="1" applyFont="1" applyBorder="1" applyAlignment="1">
      <alignment horizontal="centerContinuous"/>
    </xf>
    <xf numFmtId="0" fontId="11" fillId="0" borderId="21" xfId="2" applyFont="1" applyBorder="1" applyAlignment="1">
      <alignment horizontal="centerContinuous"/>
    </xf>
    <xf numFmtId="0" fontId="11" fillId="0" borderId="43" xfId="2" applyFont="1" applyBorder="1" applyAlignment="1">
      <alignment horizontal="center"/>
    </xf>
    <xf numFmtId="0" fontId="11" fillId="0" borderId="20" xfId="2" applyFont="1" applyBorder="1"/>
    <xf numFmtId="0" fontId="23" fillId="0" borderId="20" xfId="2" applyFont="1" applyBorder="1" applyAlignment="1">
      <alignment horizontal="right"/>
    </xf>
    <xf numFmtId="0" fontId="23" fillId="0" borderId="27" xfId="2" applyFont="1" applyBorder="1" applyAlignment="1">
      <alignment horizontal="centerContinuous"/>
    </xf>
    <xf numFmtId="44" fontId="27" fillId="0" borderId="20" xfId="2" applyNumberFormat="1" applyFont="1" applyBorder="1" applyAlignment="1">
      <alignment horizontal="centerContinuous" vertical="center"/>
    </xf>
    <xf numFmtId="0" fontId="11" fillId="0" borderId="27" xfId="2" applyFont="1" applyBorder="1"/>
    <xf numFmtId="172" fontId="27" fillId="0" borderId="27" xfId="2" applyNumberFormat="1" applyFont="1" applyBorder="1" applyAlignment="1">
      <alignment horizontal="centerContinuous"/>
    </xf>
    <xf numFmtId="172" fontId="27" fillId="0" borderId="28" xfId="2" applyNumberFormat="1" applyFont="1" applyBorder="1" applyAlignment="1">
      <alignment horizontal="centerContinuous"/>
    </xf>
    <xf numFmtId="0" fontId="27" fillId="0" borderId="20" xfId="2" applyFont="1" applyBorder="1" applyAlignment="1">
      <alignment horizontal="centerContinuous"/>
    </xf>
    <xf numFmtId="10" fontId="23" fillId="0" borderId="27" xfId="2" applyNumberFormat="1" applyFont="1" applyBorder="1" applyAlignment="1">
      <alignment horizontal="centerContinuous"/>
    </xf>
    <xf numFmtId="182" fontId="27" fillId="0" borderId="20" xfId="2" applyNumberFormat="1" applyFont="1" applyBorder="1" applyAlignment="1">
      <alignment horizontal="centerContinuous"/>
    </xf>
    <xf numFmtId="182" fontId="27" fillId="0" borderId="20" xfId="2" applyNumberFormat="1" applyFont="1" applyBorder="1" applyAlignment="1">
      <alignment horizontal="center"/>
    </xf>
    <xf numFmtId="0" fontId="11" fillId="0" borderId="22" xfId="2" applyFont="1" applyBorder="1" applyAlignment="1">
      <alignment horizontal="center"/>
    </xf>
    <xf numFmtId="0" fontId="11" fillId="0" borderId="47" xfId="2" applyNumberFormat="1" applyFont="1" applyBorder="1"/>
    <xf numFmtId="0" fontId="23" fillId="0" borderId="23" xfId="2" applyNumberFormat="1" applyFont="1" applyBorder="1" applyAlignment="1">
      <alignment horizontal="right"/>
    </xf>
    <xf numFmtId="0" fontId="11" fillId="0" borderId="29" xfId="2" applyFont="1" applyBorder="1"/>
    <xf numFmtId="10" fontId="30" fillId="0" borderId="23" xfId="2" applyNumberFormat="1" applyFont="1" applyBorder="1" applyAlignment="1">
      <alignment horizontal="centerContinuous"/>
    </xf>
    <xf numFmtId="0" fontId="11" fillId="0" borderId="24" xfId="2" applyFont="1" applyBorder="1" applyAlignment="1">
      <alignment horizontal="centerContinuous"/>
    </xf>
    <xf numFmtId="0" fontId="11" fillId="0" borderId="46" xfId="2" applyFont="1" applyBorder="1" applyAlignment="1">
      <alignment horizontal="center"/>
    </xf>
    <xf numFmtId="2" fontId="27" fillId="0" borderId="23" xfId="2" applyNumberFormat="1" applyFont="1" applyBorder="1" applyAlignment="1">
      <alignment horizontal="center"/>
    </xf>
    <xf numFmtId="0" fontId="23" fillId="0" borderId="23" xfId="2" applyFont="1" applyBorder="1" applyAlignment="1">
      <alignment horizontal="right"/>
    </xf>
    <xf numFmtId="2" fontId="27" fillId="0" borderId="23" xfId="2" applyNumberFormat="1" applyFont="1" applyBorder="1" applyAlignment="1">
      <alignment horizontal="centerContinuous"/>
    </xf>
    <xf numFmtId="0" fontId="11" fillId="0" borderId="0" xfId="2" applyFont="1" applyAlignment="1">
      <alignment horizontal="center"/>
    </xf>
    <xf numFmtId="0" fontId="23" fillId="0" borderId="0" xfId="2" applyFont="1" applyAlignment="1">
      <alignment horizontal="right"/>
    </xf>
    <xf numFmtId="44" fontId="27" fillId="0" borderId="0" xfId="2" applyNumberFormat="1" applyFont="1" applyBorder="1" applyAlignment="1">
      <alignment horizontal="centerContinuous" vertical="center"/>
    </xf>
    <xf numFmtId="182" fontId="27" fillId="0" borderId="0" xfId="2" applyNumberFormat="1" applyFont="1" applyAlignment="1">
      <alignment horizontal="center"/>
    </xf>
    <xf numFmtId="44" fontId="27" fillId="2" borderId="4" xfId="2" applyNumberFormat="1" applyFont="1" applyFill="1" applyBorder="1" applyAlignment="1">
      <alignment horizontal="centerContinuous" vertical="center" wrapText="1"/>
    </xf>
    <xf numFmtId="44" fontId="23" fillId="2" borderId="5" xfId="2" applyNumberFormat="1" applyFont="1" applyFill="1" applyBorder="1" applyAlignment="1">
      <alignment horizontal="centerContinuous" vertical="center"/>
    </xf>
    <xf numFmtId="44" fontId="23" fillId="2" borderId="5" xfId="2" applyNumberFormat="1" applyFont="1" applyFill="1" applyBorder="1" applyAlignment="1">
      <alignment horizontal="centerContinuous" vertical="center" wrapText="1"/>
    </xf>
    <xf numFmtId="0" fontId="23" fillId="2" borderId="5" xfId="2" applyFont="1" applyFill="1" applyBorder="1" applyAlignment="1">
      <alignment horizontal="centerContinuous" vertical="center" wrapText="1"/>
    </xf>
    <xf numFmtId="0" fontId="23" fillId="2" borderId="6" xfId="2" applyFont="1" applyFill="1" applyBorder="1" applyAlignment="1">
      <alignment horizontal="centerContinuous" vertical="center"/>
    </xf>
    <xf numFmtId="0" fontId="27" fillId="2" borderId="5" xfId="2" applyFont="1" applyFill="1" applyBorder="1" applyAlignment="1">
      <alignment horizontal="centerContinuous" vertical="center" wrapText="1"/>
    </xf>
    <xf numFmtId="182" fontId="33" fillId="2" borderId="5" xfId="2" applyNumberFormat="1" applyFont="1" applyFill="1" applyBorder="1" applyAlignment="1">
      <alignment horizontal="centerContinuous" vertical="center"/>
    </xf>
    <xf numFmtId="0" fontId="33" fillId="2" borderId="13" xfId="2" applyFont="1" applyFill="1" applyBorder="1" applyAlignment="1">
      <alignment horizontal="centerContinuous" vertical="center" wrapText="1"/>
    </xf>
    <xf numFmtId="44" fontId="23" fillId="2" borderId="11" xfId="2" applyNumberFormat="1" applyFont="1" applyFill="1" applyBorder="1" applyAlignment="1">
      <alignment horizontal="centerContinuous" vertical="center" wrapText="1"/>
    </xf>
    <xf numFmtId="44" fontId="23" fillId="2" borderId="9" xfId="2" applyNumberFormat="1" applyFont="1" applyFill="1" applyBorder="1" applyAlignment="1">
      <alignment horizontal="centerContinuous" vertical="center"/>
    </xf>
    <xf numFmtId="44" fontId="23" fillId="2" borderId="9" xfId="2" applyNumberFormat="1" applyFont="1" applyFill="1" applyBorder="1" applyAlignment="1">
      <alignment horizontal="centerContinuous" vertical="center" wrapText="1"/>
    </xf>
    <xf numFmtId="0" fontId="23" fillId="2" borderId="9" xfId="2" applyFont="1" applyFill="1" applyBorder="1" applyAlignment="1">
      <alignment horizontal="centerContinuous" vertical="center" wrapText="1"/>
    </xf>
    <xf numFmtId="0" fontId="23" fillId="2" borderId="10" xfId="2" applyFont="1" applyFill="1" applyBorder="1" applyAlignment="1">
      <alignment horizontal="centerContinuous" vertical="center"/>
    </xf>
    <xf numFmtId="182" fontId="33" fillId="2" borderId="9" xfId="2" applyNumberFormat="1" applyFont="1" applyFill="1" applyBorder="1" applyAlignment="1">
      <alignment horizontal="centerContinuous" vertical="center"/>
    </xf>
    <xf numFmtId="0" fontId="33" fillId="2" borderId="15" xfId="2" applyFont="1" applyFill="1" applyBorder="1" applyAlignment="1">
      <alignment horizontal="centerContinuous" vertical="center" wrapText="1"/>
    </xf>
    <xf numFmtId="44" fontId="23" fillId="2" borderId="13" xfId="2" applyNumberFormat="1" applyFont="1" applyFill="1" applyBorder="1" applyAlignment="1">
      <alignment horizontal="center" vertical="center" wrapText="1"/>
    </xf>
    <xf numFmtId="44" fontId="23" fillId="2" borderId="13" xfId="2" applyNumberFormat="1" applyFont="1" applyFill="1" applyBorder="1" applyAlignment="1">
      <alignment horizontal="centerContinuous" vertical="center" wrapText="1"/>
    </xf>
    <xf numFmtId="0" fontId="23" fillId="2" borderId="13" xfId="2" applyFont="1" applyFill="1" applyBorder="1" applyAlignment="1">
      <alignment horizontal="center" vertical="center" wrapText="1"/>
    </xf>
    <xf numFmtId="182" fontId="23" fillId="2" borderId="5" xfId="2" applyNumberFormat="1" applyFont="1" applyFill="1" applyBorder="1" applyAlignment="1">
      <alignment horizontal="centerContinuous" vertical="center"/>
    </xf>
    <xf numFmtId="0" fontId="23" fillId="0" borderId="85" xfId="2" applyFont="1" applyBorder="1" applyAlignment="1">
      <alignment horizontal="center" vertical="center"/>
    </xf>
    <xf numFmtId="168" fontId="33" fillId="0" borderId="85" xfId="2" applyNumberFormat="1" applyFont="1" applyBorder="1" applyAlignment="1">
      <alignment horizontal="right" vertical="center"/>
    </xf>
    <xf numFmtId="44" fontId="23" fillId="0" borderId="85" xfId="2" applyNumberFormat="1" applyFont="1" applyBorder="1" applyAlignment="1">
      <alignment horizontal="centerContinuous" vertical="center"/>
    </xf>
    <xf numFmtId="44" fontId="23" fillId="0" borderId="85" xfId="2" applyNumberFormat="1" applyFont="1" applyBorder="1" applyAlignment="1">
      <alignment vertical="center"/>
    </xf>
    <xf numFmtId="10" fontId="23" fillId="0" borderId="85" xfId="2" applyNumberFormat="1" applyFont="1" applyBorder="1" applyAlignment="1">
      <alignment horizontal="centerContinuous" vertical="center"/>
    </xf>
    <xf numFmtId="44" fontId="23" fillId="0" borderId="19" xfId="2" applyNumberFormat="1" applyFont="1" applyBorder="1" applyAlignment="1">
      <alignment horizontal="centerContinuous" vertical="center"/>
    </xf>
    <xf numFmtId="182" fontId="33" fillId="0" borderId="21" xfId="2" applyNumberFormat="1" applyFont="1" applyBorder="1" applyAlignment="1">
      <alignment horizontal="centerContinuous" vertical="center"/>
    </xf>
    <xf numFmtId="172" fontId="23" fillId="0" borderId="85" xfId="2" applyNumberFormat="1" applyFont="1" applyBorder="1" applyAlignment="1">
      <alignment vertical="center"/>
    </xf>
    <xf numFmtId="44" fontId="24" fillId="0" borderId="85" xfId="2" applyNumberFormat="1" applyFont="1" applyFill="1" applyBorder="1" applyAlignment="1">
      <alignment vertical="center"/>
    </xf>
    <xf numFmtId="44" fontId="24" fillId="5" borderId="85" xfId="2" applyNumberFormat="1" applyFont="1" applyFill="1" applyBorder="1" applyAlignment="1">
      <alignment vertical="center"/>
    </xf>
    <xf numFmtId="0" fontId="23" fillId="0" borderId="86" xfId="2" applyFont="1" applyBorder="1" applyAlignment="1">
      <alignment horizontal="center" vertical="center"/>
    </xf>
    <xf numFmtId="168" fontId="33" fillId="0" borderId="86" xfId="2" applyNumberFormat="1" applyFont="1" applyBorder="1" applyAlignment="1">
      <alignment horizontal="right" vertical="center"/>
    </xf>
    <xf numFmtId="44" fontId="23" fillId="0" borderId="86" xfId="2" applyNumberFormat="1" applyFont="1" applyBorder="1" applyAlignment="1">
      <alignment horizontal="centerContinuous" vertical="center"/>
    </xf>
    <xf numFmtId="44" fontId="23" fillId="0" borderId="86" xfId="2" applyNumberFormat="1" applyFont="1" applyBorder="1" applyAlignment="1">
      <alignment vertical="center"/>
    </xf>
    <xf numFmtId="10" fontId="23" fillId="0" borderId="86" xfId="2" applyNumberFormat="1" applyFont="1" applyBorder="1" applyAlignment="1">
      <alignment horizontal="centerContinuous" vertical="center"/>
    </xf>
    <xf numFmtId="182" fontId="33" fillId="0" borderId="83" xfId="2" applyNumberFormat="1" applyFont="1" applyBorder="1" applyAlignment="1">
      <alignment horizontal="centerContinuous" vertical="center"/>
    </xf>
    <xf numFmtId="44" fontId="24" fillId="0" borderId="86" xfId="2" applyNumberFormat="1" applyFont="1" applyFill="1" applyBorder="1" applyAlignment="1">
      <alignment vertical="center"/>
    </xf>
    <xf numFmtId="0" fontId="23" fillId="0" borderId="87" xfId="2" applyFont="1" applyBorder="1" applyAlignment="1">
      <alignment horizontal="center" vertical="center"/>
    </xf>
    <xf numFmtId="168" fontId="33" fillId="0" borderId="87" xfId="2" applyNumberFormat="1" applyFont="1" applyBorder="1" applyAlignment="1">
      <alignment horizontal="right" vertical="center"/>
    </xf>
    <xf numFmtId="44" fontId="23" fillId="0" borderId="87" xfId="2" applyNumberFormat="1" applyFont="1" applyBorder="1" applyAlignment="1">
      <alignment horizontal="centerContinuous" vertical="center"/>
    </xf>
    <xf numFmtId="44" fontId="23" fillId="0" borderId="87" xfId="2" applyNumberFormat="1" applyFont="1" applyBorder="1" applyAlignment="1">
      <alignment vertical="center"/>
    </xf>
    <xf numFmtId="10" fontId="23" fillId="0" borderId="87" xfId="2" applyNumberFormat="1" applyFont="1" applyBorder="1" applyAlignment="1">
      <alignment horizontal="centerContinuous" vertical="center"/>
    </xf>
    <xf numFmtId="44" fontId="23" fillId="0" borderId="22" xfId="2" applyNumberFormat="1" applyFont="1" applyBorder="1" applyAlignment="1">
      <alignment horizontal="centerContinuous" vertical="center"/>
    </xf>
    <xf numFmtId="182" fontId="33" fillId="0" borderId="24" xfId="2" applyNumberFormat="1" applyFont="1" applyBorder="1" applyAlignment="1">
      <alignment horizontal="centerContinuous" vertical="center"/>
    </xf>
    <xf numFmtId="172" fontId="23" fillId="0" borderId="87" xfId="2" applyNumberFormat="1" applyFont="1" applyBorder="1" applyAlignment="1">
      <alignment vertical="center"/>
    </xf>
    <xf numFmtId="44" fontId="24" fillId="0" borderId="87" xfId="2" applyNumberFormat="1" applyFont="1" applyFill="1" applyBorder="1" applyAlignment="1">
      <alignment vertical="center"/>
    </xf>
    <xf numFmtId="44" fontId="24" fillId="7" borderId="16" xfId="2" applyNumberFormat="1" applyFont="1" applyFill="1" applyBorder="1" applyAlignment="1">
      <alignment horizontal="centerContinuous" vertical="center"/>
    </xf>
    <xf numFmtId="182" fontId="33" fillId="7" borderId="18" xfId="2" applyNumberFormat="1" applyFont="1" applyFill="1" applyBorder="1" applyAlignment="1">
      <alignment horizontal="centerContinuous" vertical="center"/>
    </xf>
    <xf numFmtId="44" fontId="24" fillId="7" borderId="88" xfId="2" applyNumberFormat="1" applyFont="1" applyFill="1" applyBorder="1" applyAlignment="1">
      <alignment horizontal="centerContinuous" vertical="center"/>
    </xf>
    <xf numFmtId="0" fontId="33" fillId="0" borderId="0" xfId="2" applyFont="1" applyAlignment="1">
      <alignment vertical="center"/>
    </xf>
    <xf numFmtId="183" fontId="24" fillId="7" borderId="22" xfId="2" applyNumberFormat="1" applyFont="1" applyFill="1" applyBorder="1" applyAlignment="1">
      <alignment horizontal="centerContinuous" vertical="center"/>
    </xf>
    <xf numFmtId="183" fontId="33" fillId="7" borderId="24" xfId="2" applyNumberFormat="1" applyFont="1" applyFill="1" applyBorder="1" applyAlignment="1">
      <alignment horizontal="centerContinuous" vertical="center"/>
    </xf>
    <xf numFmtId="183" fontId="24" fillId="7" borderId="87" xfId="2" applyNumberFormat="1" applyFont="1" applyFill="1" applyBorder="1" applyAlignment="1">
      <alignment horizontal="centerContinuous" vertical="center"/>
    </xf>
    <xf numFmtId="0" fontId="21" fillId="7" borderId="12" xfId="2" applyFont="1" applyFill="1" applyBorder="1" applyAlignment="1">
      <alignment horizontal="centerContinuous" vertical="center"/>
    </xf>
    <xf numFmtId="0" fontId="21" fillId="7" borderId="2" xfId="2" applyFont="1" applyFill="1" applyBorder="1" applyAlignment="1">
      <alignment horizontal="centerContinuous" vertical="center"/>
    </xf>
    <xf numFmtId="4" fontId="68" fillId="7" borderId="2" xfId="2" applyNumberFormat="1" applyFont="1" applyFill="1" applyBorder="1" applyAlignment="1">
      <alignment horizontal="centerContinuous" vertical="center" wrapText="1"/>
    </xf>
    <xf numFmtId="0" fontId="68" fillId="7" borderId="2" xfId="2" applyFont="1" applyFill="1" applyBorder="1" applyAlignment="1">
      <alignment horizontal="centerContinuous" vertical="center"/>
    </xf>
    <xf numFmtId="0" fontId="68" fillId="7" borderId="2" xfId="2" applyFont="1" applyFill="1" applyBorder="1" applyAlignment="1">
      <alignment horizontal="centerContinuous" vertical="center" wrapText="1"/>
    </xf>
    <xf numFmtId="0" fontId="21" fillId="7" borderId="3" xfId="2" applyFont="1" applyFill="1" applyBorder="1" applyAlignment="1">
      <alignment horizontal="centerContinuous" vertical="center"/>
    </xf>
    <xf numFmtId="0" fontId="68" fillId="0" borderId="0" xfId="2" applyFont="1" applyAlignment="1">
      <alignment vertical="center"/>
    </xf>
    <xf numFmtId="0" fontId="24" fillId="0" borderId="0" xfId="2" applyFont="1" applyBorder="1" applyAlignment="1">
      <alignment horizontal="centerContinuous" vertical="center"/>
    </xf>
    <xf numFmtId="4" fontId="23" fillId="0" borderId="0" xfId="2" applyNumberFormat="1" applyFont="1" applyBorder="1" applyAlignment="1">
      <alignment horizontal="centerContinuous" vertical="center" wrapText="1"/>
    </xf>
    <xf numFmtId="0" fontId="23" fillId="0" borderId="0" xfId="2" applyFont="1" applyBorder="1" applyAlignment="1">
      <alignment horizontal="centerContinuous" vertical="center" wrapText="1"/>
    </xf>
    <xf numFmtId="0" fontId="21" fillId="0" borderId="0" xfId="2" applyFont="1" applyBorder="1" applyAlignment="1">
      <alignment horizontal="left" vertical="center"/>
    </xf>
    <xf numFmtId="0" fontId="22" fillId="0" borderId="0" xfId="2" applyFont="1" applyAlignment="1">
      <alignment vertical="center"/>
    </xf>
    <xf numFmtId="10" fontId="22" fillId="0" borderId="0" xfId="2" applyNumberFormat="1" applyFont="1" applyBorder="1" applyAlignment="1">
      <alignment horizontal="center" vertical="center"/>
    </xf>
    <xf numFmtId="4" fontId="22" fillId="0" borderId="0" xfId="2" applyNumberFormat="1" applyFont="1" applyBorder="1" applyAlignment="1">
      <alignment horizontal="center" vertical="center"/>
    </xf>
    <xf numFmtId="10" fontId="22" fillId="0" borderId="0" xfId="2" applyNumberFormat="1" applyFont="1" applyFill="1" applyBorder="1" applyAlignment="1">
      <alignment horizontal="centerContinuous" vertical="center"/>
    </xf>
    <xf numFmtId="44" fontId="22" fillId="0" borderId="0" xfId="2" applyNumberFormat="1" applyFont="1" applyFill="1" applyBorder="1" applyAlignment="1">
      <alignment vertical="center"/>
    </xf>
    <xf numFmtId="0" fontId="24" fillId="0" borderId="0" xfId="2" applyFont="1" applyBorder="1" applyAlignment="1">
      <alignment horizontal="left" vertical="center"/>
    </xf>
    <xf numFmtId="10" fontId="23" fillId="0" borderId="0" xfId="2" applyNumberFormat="1" applyFont="1" applyBorder="1" applyAlignment="1">
      <alignment horizontal="center" vertical="center"/>
    </xf>
    <xf numFmtId="4" fontId="23" fillId="0" borderId="0" xfId="2" applyNumberFormat="1" applyFont="1" applyBorder="1" applyAlignment="1">
      <alignment horizontal="center" vertical="center"/>
    </xf>
    <xf numFmtId="4" fontId="23" fillId="0" borderId="0" xfId="2" applyNumberFormat="1" applyFont="1" applyFill="1" applyBorder="1" applyAlignment="1">
      <alignment horizontal="center" vertical="center"/>
    </xf>
    <xf numFmtId="10" fontId="23" fillId="0" borderId="0" xfId="2" applyNumberFormat="1" applyFont="1" applyFill="1" applyBorder="1" applyAlignment="1">
      <alignment horizontal="centerContinuous" vertical="center"/>
    </xf>
    <xf numFmtId="44" fontId="23" fillId="0" borderId="0" xfId="2" applyNumberFormat="1" applyFont="1" applyFill="1" applyBorder="1" applyAlignment="1">
      <alignment vertical="center"/>
    </xf>
    <xf numFmtId="4" fontId="30" fillId="0" borderId="9" xfId="2" applyNumberFormat="1" applyFont="1" applyBorder="1" applyAlignment="1">
      <alignment horizontal="centerContinuous" vertical="center"/>
    </xf>
    <xf numFmtId="4" fontId="23" fillId="0" borderId="9" xfId="2" applyNumberFormat="1" applyFont="1" applyBorder="1" applyAlignment="1">
      <alignment horizontal="centerContinuous" vertical="center"/>
    </xf>
    <xf numFmtId="0" fontId="23" fillId="0" borderId="9" xfId="2" applyFont="1" applyBorder="1" applyAlignment="1">
      <alignment horizontal="centerContinuous" vertical="center"/>
    </xf>
    <xf numFmtId="44" fontId="30" fillId="0" borderId="9" xfId="2" applyNumberFormat="1" applyFont="1" applyBorder="1" applyAlignment="1">
      <alignment horizontal="centerContinuous" vertical="center"/>
    </xf>
    <xf numFmtId="4" fontId="24" fillId="0" borderId="9" xfId="2" applyNumberFormat="1" applyFont="1" applyFill="1" applyBorder="1" applyAlignment="1">
      <alignment horizontal="centerContinuous" vertical="center"/>
    </xf>
    <xf numFmtId="4" fontId="30" fillId="0" borderId="5" xfId="2" applyNumberFormat="1" applyFont="1" applyBorder="1" applyAlignment="1">
      <alignment horizontal="centerContinuous" vertical="center"/>
    </xf>
    <xf numFmtId="4" fontId="23" fillId="0" borderId="5" xfId="2" applyNumberFormat="1" applyFont="1" applyBorder="1" applyAlignment="1">
      <alignment horizontal="centerContinuous" vertical="center"/>
    </xf>
    <xf numFmtId="0" fontId="23" fillId="0" borderId="5" xfId="2" applyFont="1" applyBorder="1" applyAlignment="1">
      <alignment horizontal="centerContinuous" vertical="center"/>
    </xf>
    <xf numFmtId="44" fontId="30" fillId="0" borderId="5" xfId="2" applyNumberFormat="1" applyFont="1" applyBorder="1" applyAlignment="1">
      <alignment horizontal="centerContinuous" vertical="center"/>
    </xf>
    <xf numFmtId="4" fontId="24" fillId="0" borderId="5" xfId="2" applyNumberFormat="1" applyFont="1" applyFill="1" applyBorder="1" applyAlignment="1">
      <alignment horizontal="centerContinuous" vertical="center"/>
    </xf>
    <xf numFmtId="10" fontId="23" fillId="0" borderId="0" xfId="2" applyNumberFormat="1" applyFont="1" applyBorder="1" applyAlignment="1">
      <alignment horizontal="centerContinuous" vertical="center"/>
    </xf>
    <xf numFmtId="44" fontId="23" fillId="0" borderId="0" xfId="2" applyNumberFormat="1" applyFont="1" applyBorder="1" applyAlignment="1">
      <alignment horizontal="centerContinuous" vertical="center"/>
    </xf>
    <xf numFmtId="4" fontId="23" fillId="0" borderId="0" xfId="2" applyNumberFormat="1" applyFont="1" applyFill="1" applyBorder="1" applyAlignment="1">
      <alignment horizontal="centerContinuous" vertical="center"/>
    </xf>
    <xf numFmtId="10" fontId="24" fillId="0" borderId="0" xfId="2" applyNumberFormat="1" applyFont="1" applyFill="1" applyBorder="1" applyAlignment="1">
      <alignment horizontal="centerContinuous" vertical="center"/>
    </xf>
    <xf numFmtId="4" fontId="29" fillId="0" borderId="12" xfId="2" applyNumberFormat="1" applyFont="1" applyBorder="1" applyAlignment="1">
      <alignment horizontal="centerContinuous" vertical="center"/>
    </xf>
    <xf numFmtId="4" fontId="29" fillId="0" borderId="2" xfId="2" applyNumberFormat="1" applyFont="1" applyBorder="1" applyAlignment="1">
      <alignment horizontal="centerContinuous" vertical="center"/>
    </xf>
    <xf numFmtId="0" fontId="29" fillId="0" borderId="2" xfId="2" applyFont="1" applyBorder="1" applyAlignment="1">
      <alignment horizontal="centerContinuous" vertical="center"/>
    </xf>
    <xf numFmtId="10" fontId="29" fillId="0" borderId="2" xfId="2" applyNumberFormat="1" applyFont="1" applyBorder="1" applyAlignment="1">
      <alignment horizontal="centerContinuous" vertical="center"/>
    </xf>
    <xf numFmtId="44" fontId="29" fillId="0" borderId="2" xfId="2" applyNumberFormat="1" applyFont="1" applyBorder="1" applyAlignment="1">
      <alignment horizontal="centerContinuous" vertical="center"/>
    </xf>
    <xf numFmtId="4" fontId="29" fillId="0" borderId="2" xfId="2" applyNumberFormat="1" applyFont="1" applyFill="1" applyBorder="1" applyAlignment="1">
      <alignment horizontal="centerContinuous" vertical="center"/>
    </xf>
    <xf numFmtId="10" fontId="30" fillId="0" borderId="2" xfId="2" applyNumberFormat="1" applyFont="1" applyFill="1" applyBorder="1" applyAlignment="1">
      <alignment horizontal="centerContinuous" vertical="center"/>
    </xf>
    <xf numFmtId="10" fontId="30" fillId="0" borderId="3" xfId="2" applyNumberFormat="1" applyFont="1" applyFill="1" applyBorder="1" applyAlignment="1">
      <alignment horizontal="centerContinuous" vertical="center"/>
    </xf>
    <xf numFmtId="0" fontId="33" fillId="0" borderId="0" xfId="2" applyFont="1" applyAlignment="1">
      <alignment horizontal="right"/>
    </xf>
    <xf numFmtId="184" fontId="33" fillId="0" borderId="0" xfId="2" applyNumberFormat="1" applyFont="1" applyAlignment="1">
      <alignment horizontal="center"/>
    </xf>
    <xf numFmtId="0" fontId="1" fillId="0" borderId="0" xfId="2" applyNumberFormat="1" applyFont="1" applyFill="1" applyBorder="1" applyAlignment="1"/>
    <xf numFmtId="43" fontId="1" fillId="0" borderId="0" xfId="2" applyNumberFormat="1" applyFont="1" applyFill="1" applyBorder="1" applyAlignment="1">
      <alignment horizontal="right"/>
    </xf>
    <xf numFmtId="0" fontId="2" fillId="0" borderId="0" xfId="2" applyNumberFormat="1" applyFont="1" applyFill="1" applyBorder="1" applyAlignment="1">
      <alignment horizontal="left" wrapText="1"/>
    </xf>
    <xf numFmtId="0" fontId="9" fillId="0" borderId="0" xfId="2" applyNumberFormat="1" applyFont="1" applyFill="1" applyBorder="1" applyAlignment="1">
      <alignment vertical="center"/>
    </xf>
    <xf numFmtId="0" fontId="9" fillId="0" borderId="0" xfId="2" applyAlignment="1">
      <alignment horizontal="centerContinuous" wrapText="1"/>
    </xf>
    <xf numFmtId="0" fontId="9" fillId="0" borderId="9" xfId="2" applyBorder="1" applyAlignment="1">
      <alignment horizontal="centerContinuous" wrapText="1"/>
    </xf>
    <xf numFmtId="0" fontId="70" fillId="0" borderId="0" xfId="2" applyNumberFormat="1" applyFont="1" applyFill="1" applyBorder="1" applyAlignment="1">
      <alignment horizontal="centerContinuous" vertical="center"/>
    </xf>
    <xf numFmtId="0" fontId="71" fillId="0" borderId="0" xfId="2" applyNumberFormat="1" applyFont="1" applyFill="1" applyBorder="1" applyAlignment="1">
      <alignment horizontal="centerContinuous" vertical="center"/>
    </xf>
    <xf numFmtId="0" fontId="9" fillId="0" borderId="0" xfId="2" applyFont="1" applyFill="1"/>
    <xf numFmtId="0" fontId="2" fillId="0" borderId="0" xfId="2" applyNumberFormat="1" applyFont="1" applyFill="1" applyBorder="1" applyAlignment="1"/>
    <xf numFmtId="0" fontId="1" fillId="0" borderId="0" xfId="2" applyNumberFormat="1" applyFont="1" applyFill="1" applyBorder="1" applyAlignment="1">
      <alignment horizontal="centerContinuous" vertical="center" wrapText="1"/>
    </xf>
    <xf numFmtId="0" fontId="1" fillId="0" borderId="2" xfId="2" applyNumberFormat="1" applyFont="1" applyFill="1" applyBorder="1" applyAlignment="1">
      <alignment horizontal="centerContinuous" vertical="center" wrapText="1"/>
    </xf>
    <xf numFmtId="0" fontId="14" fillId="0" borderId="0" xfId="2" applyNumberFormat="1" applyFont="1" applyFill="1" applyBorder="1" applyAlignment="1">
      <alignment horizontal="centerContinuous" vertical="center"/>
    </xf>
    <xf numFmtId="0" fontId="14" fillId="0" borderId="0" xfId="2" applyNumberFormat="1" applyFont="1" applyFill="1" applyBorder="1" applyAlignment="1">
      <alignment vertical="center"/>
    </xf>
    <xf numFmtId="0" fontId="9" fillId="0" borderId="0" xfId="2" applyNumberFormat="1" applyFont="1" applyFill="1" applyBorder="1" applyAlignment="1"/>
    <xf numFmtId="4" fontId="9" fillId="0" borderId="0" xfId="2" applyNumberFormat="1" applyFont="1" applyFill="1" applyBorder="1" applyAlignment="1">
      <alignment vertical="center"/>
    </xf>
    <xf numFmtId="0" fontId="9" fillId="0" borderId="2" xfId="2" applyBorder="1" applyAlignment="1">
      <alignment horizontal="centerContinuous" wrapText="1"/>
    </xf>
    <xf numFmtId="0" fontId="40" fillId="0" borderId="0" xfId="2" applyNumberFormat="1" applyFont="1" applyFill="1" applyBorder="1" applyAlignment="1">
      <alignment horizontal="centerContinuous" vertical="center"/>
    </xf>
    <xf numFmtId="0" fontId="72" fillId="0" borderId="0" xfId="2" applyNumberFormat="1" applyFont="1" applyFill="1" applyBorder="1" applyAlignment="1">
      <alignment horizontal="centerContinuous" vertical="center"/>
    </xf>
    <xf numFmtId="0" fontId="73" fillId="2" borderId="89" xfId="2" applyFont="1" applyFill="1" applyBorder="1" applyAlignment="1">
      <alignment horizontal="centerContinuous"/>
    </xf>
    <xf numFmtId="0" fontId="74" fillId="2" borderId="90" xfId="2" applyFont="1" applyFill="1" applyBorder="1" applyAlignment="1">
      <alignment horizontal="centerContinuous"/>
    </xf>
    <xf numFmtId="0" fontId="74" fillId="2" borderId="91" xfId="2" applyFont="1" applyFill="1" applyBorder="1" applyAlignment="1">
      <alignment horizontal="centerContinuous"/>
    </xf>
    <xf numFmtId="0" fontId="59" fillId="0" borderId="92" xfId="2" applyFont="1" applyBorder="1"/>
    <xf numFmtId="0" fontId="9" fillId="0" borderId="92" xfId="2" applyFont="1" applyBorder="1"/>
    <xf numFmtId="0" fontId="5" fillId="0" borderId="92" xfId="2" applyFont="1" applyBorder="1"/>
    <xf numFmtId="0" fontId="9" fillId="0" borderId="0" xfId="2" applyFont="1" applyBorder="1"/>
    <xf numFmtId="0" fontId="5" fillId="0" borderId="92" xfId="2" applyFont="1" applyBorder="1" applyAlignment="1">
      <alignment horizontal="center"/>
    </xf>
    <xf numFmtId="0" fontId="36" fillId="0" borderId="0" xfId="2" applyFont="1" applyBorder="1" applyAlignment="1">
      <alignment horizontal="centerContinuous" vertical="center"/>
    </xf>
    <xf numFmtId="44" fontId="35" fillId="8" borderId="0" xfId="2" applyNumberFormat="1" applyFont="1" applyFill="1" applyBorder="1" applyAlignment="1">
      <alignment horizontal="centerContinuous" vertical="center"/>
    </xf>
    <xf numFmtId="44" fontId="35" fillId="9" borderId="0" xfId="2" applyNumberFormat="1" applyFont="1" applyFill="1" applyBorder="1" applyAlignment="1">
      <alignment horizontal="centerContinuous" vertical="center"/>
    </xf>
    <xf numFmtId="0" fontId="36" fillId="0" borderId="0" xfId="2" applyFont="1" applyBorder="1" applyAlignment="1">
      <alignment horizontal="left" vertical="center"/>
    </xf>
    <xf numFmtId="0" fontId="9" fillId="0" borderId="0" xfId="2" applyFont="1" applyBorder="1" applyAlignment="1">
      <alignment horizontal="center"/>
    </xf>
    <xf numFmtId="0" fontId="9" fillId="0" borderId="0" xfId="2" applyFont="1" applyBorder="1" applyAlignment="1">
      <alignment horizontal="center" vertical="justify" wrapText="1"/>
    </xf>
    <xf numFmtId="0" fontId="5" fillId="6" borderId="93" xfId="2" applyFont="1" applyFill="1" applyBorder="1" applyAlignment="1">
      <alignment horizontal="center"/>
    </xf>
    <xf numFmtId="0" fontId="5" fillId="6" borderId="94" xfId="2" applyFont="1" applyFill="1" applyBorder="1" applyAlignment="1">
      <alignment horizontal="center"/>
    </xf>
    <xf numFmtId="0" fontId="5" fillId="6" borderId="95" xfId="2" applyFont="1" applyFill="1" applyBorder="1" applyAlignment="1">
      <alignment horizontal="center"/>
    </xf>
    <xf numFmtId="0" fontId="1" fillId="0" borderId="96" xfId="2" applyFont="1" applyBorder="1" applyAlignment="1">
      <alignment horizontal="center" vertical="center"/>
    </xf>
    <xf numFmtId="0" fontId="1" fillId="0" borderId="97" xfId="2" applyFont="1" applyBorder="1" applyAlignment="1">
      <alignment horizontal="center" vertical="center"/>
    </xf>
    <xf numFmtId="0" fontId="1" fillId="3" borderId="97" xfId="2" applyFont="1" applyFill="1" applyBorder="1" applyAlignment="1">
      <alignment horizontal="center" vertical="top" wrapText="1"/>
    </xf>
    <xf numFmtId="0" fontId="1" fillId="0" borderId="97" xfId="2" applyFont="1" applyBorder="1" applyAlignment="1">
      <alignment horizontal="center" vertical="top" wrapText="1"/>
    </xf>
    <xf numFmtId="0" fontId="1" fillId="0" borderId="98" xfId="2" applyFont="1" applyBorder="1" applyAlignment="1">
      <alignment horizontal="centerContinuous" vertical="top" wrapText="1"/>
    </xf>
    <xf numFmtId="0" fontId="1" fillId="0" borderId="99" xfId="2" applyFont="1" applyBorder="1" applyAlignment="1">
      <alignment horizontal="centerContinuous" vertical="top" wrapText="1"/>
    </xf>
    <xf numFmtId="0" fontId="1" fillId="0" borderId="98" xfId="2" applyFont="1" applyBorder="1" applyAlignment="1">
      <alignment horizontal="center" vertical="top" wrapText="1"/>
    </xf>
    <xf numFmtId="0" fontId="1" fillId="0" borderId="100" xfId="2" applyFont="1" applyBorder="1" applyAlignment="1">
      <alignment horizontal="center" vertical="top" wrapText="1"/>
    </xf>
    <xf numFmtId="0" fontId="2" fillId="3" borderId="100" xfId="2" applyFont="1" applyFill="1" applyBorder="1" applyAlignment="1">
      <alignment horizontal="center" vertical="top" wrapText="1"/>
    </xf>
    <xf numFmtId="0" fontId="9" fillId="0" borderId="0" xfId="2" applyFont="1" applyAlignment="1">
      <alignment vertical="top"/>
    </xf>
    <xf numFmtId="0" fontId="1" fillId="0" borderId="101" xfId="2" applyFont="1" applyBorder="1" applyAlignment="1">
      <alignment vertical="center"/>
    </xf>
    <xf numFmtId="0" fontId="1" fillId="0" borderId="85" xfId="2" applyFont="1" applyBorder="1" applyAlignment="1">
      <alignment vertical="center"/>
    </xf>
    <xf numFmtId="17" fontId="5" fillId="3" borderId="85" xfId="2" applyNumberFormat="1" applyFont="1" applyFill="1" applyBorder="1" applyAlignment="1">
      <alignment horizontal="center" vertical="center"/>
    </xf>
    <xf numFmtId="0" fontId="5" fillId="0" borderId="20" xfId="2" applyFont="1" applyBorder="1" applyAlignment="1">
      <alignment horizontal="center" vertical="center"/>
    </xf>
    <xf numFmtId="0" fontId="2" fillId="0" borderId="85" xfId="2" applyFont="1" applyBorder="1" applyAlignment="1">
      <alignment horizontal="center" vertical="center"/>
    </xf>
    <xf numFmtId="0" fontId="75" fillId="0" borderId="85" xfId="2" applyFont="1" applyBorder="1" applyAlignment="1">
      <alignment horizontal="center" vertical="center"/>
    </xf>
    <xf numFmtId="0" fontId="1" fillId="0" borderId="85" xfId="2" applyFont="1" applyBorder="1" applyAlignment="1">
      <alignment horizontal="center" vertical="center" wrapText="1"/>
    </xf>
    <xf numFmtId="0" fontId="1" fillId="0" borderId="85" xfId="2" applyFont="1" applyBorder="1" applyAlignment="1">
      <alignment horizontal="center" vertical="center"/>
    </xf>
    <xf numFmtId="0" fontId="76" fillId="0" borderId="102" xfId="2" applyFont="1" applyBorder="1" applyAlignment="1">
      <alignment horizontal="center" vertical="center" wrapText="1"/>
    </xf>
    <xf numFmtId="0" fontId="3" fillId="0" borderId="102" xfId="2" applyFont="1" applyBorder="1" applyAlignment="1">
      <alignment horizontal="center" vertical="center"/>
    </xf>
    <xf numFmtId="0" fontId="5" fillId="3" borderId="102" xfId="2" applyFont="1" applyFill="1" applyBorder="1" applyAlignment="1">
      <alignment horizontal="center" vertical="center" wrapText="1"/>
    </xf>
    <xf numFmtId="0" fontId="9" fillId="0" borderId="0" xfId="2" applyFont="1" applyAlignment="1">
      <alignment vertical="center"/>
    </xf>
    <xf numFmtId="0" fontId="9" fillId="0" borderId="101" xfId="2" applyFont="1" applyBorder="1" applyAlignment="1">
      <alignment vertical="center"/>
    </xf>
    <xf numFmtId="0" fontId="9" fillId="0" borderId="85" xfId="2" applyFont="1" applyBorder="1" applyAlignment="1">
      <alignment vertical="center"/>
    </xf>
    <xf numFmtId="0" fontId="9" fillId="3" borderId="85" xfId="2" applyFont="1" applyFill="1" applyBorder="1" applyAlignment="1">
      <alignment vertical="center"/>
    </xf>
    <xf numFmtId="2" fontId="2" fillId="8" borderId="85" xfId="2" applyNumberFormat="1" applyFont="1" applyFill="1" applyBorder="1" applyAlignment="1">
      <alignment horizontal="center" vertical="center"/>
    </xf>
    <xf numFmtId="10" fontId="3" fillId="8" borderId="85" xfId="2" applyNumberFormat="1" applyFont="1" applyFill="1" applyBorder="1" applyAlignment="1">
      <alignment vertical="center"/>
    </xf>
    <xf numFmtId="185" fontId="3" fillId="10" borderId="85" xfId="2" applyNumberFormat="1" applyFont="1" applyFill="1" applyBorder="1" applyAlignment="1">
      <alignment horizontal="center" vertical="center"/>
    </xf>
    <xf numFmtId="186" fontId="3" fillId="9" borderId="85" xfId="2" applyNumberFormat="1" applyFont="1" applyFill="1" applyBorder="1" applyAlignment="1">
      <alignment horizontal="center" vertical="center"/>
    </xf>
    <xf numFmtId="10" fontId="3" fillId="9" borderId="85" xfId="2" applyNumberFormat="1" applyFont="1" applyFill="1" applyBorder="1" applyAlignment="1">
      <alignment vertical="center"/>
    </xf>
    <xf numFmtId="186" fontId="2" fillId="9" borderId="85" xfId="2" applyNumberFormat="1" applyFont="1" applyFill="1" applyBorder="1" applyAlignment="1">
      <alignment horizontal="center" vertical="center"/>
    </xf>
    <xf numFmtId="186" fontId="1" fillId="0" borderId="85" xfId="2" applyNumberFormat="1" applyFont="1" applyBorder="1" applyAlignment="1">
      <alignment horizontal="center" vertical="center"/>
    </xf>
    <xf numFmtId="0" fontId="1" fillId="0" borderId="85" xfId="2" quotePrefix="1" applyFont="1" applyBorder="1" applyAlignment="1">
      <alignment horizontal="center" vertical="center"/>
    </xf>
    <xf numFmtId="0" fontId="75" fillId="0" borderId="102" xfId="2" applyFont="1" applyBorder="1" applyAlignment="1">
      <alignment horizontal="center" vertical="center" wrapText="1"/>
    </xf>
    <xf numFmtId="0" fontId="75" fillId="3" borderId="102" xfId="2" applyFont="1" applyFill="1" applyBorder="1" applyAlignment="1">
      <alignment horizontal="center" vertical="center" wrapText="1"/>
    </xf>
    <xf numFmtId="174" fontId="2" fillId="0" borderId="85" xfId="2" applyNumberFormat="1" applyFont="1" applyBorder="1" applyAlignment="1">
      <alignment horizontal="center" vertical="center"/>
    </xf>
    <xf numFmtId="0" fontId="2" fillId="0" borderId="85" xfId="2" applyFont="1" applyBorder="1" applyAlignment="1">
      <alignment horizontal="center" vertical="center" wrapText="1"/>
    </xf>
    <xf numFmtId="186" fontId="2" fillId="0" borderId="85" xfId="2" applyNumberFormat="1" applyFont="1" applyBorder="1" applyAlignment="1">
      <alignment horizontal="center" vertical="center"/>
    </xf>
    <xf numFmtId="186" fontId="2" fillId="0" borderId="85" xfId="2" applyNumberFormat="1" applyFont="1" applyBorder="1" applyAlignment="1">
      <alignment horizontal="center" vertical="center" wrapText="1"/>
    </xf>
    <xf numFmtId="186" fontId="2" fillId="0" borderId="19" xfId="2" applyNumberFormat="1" applyFont="1" applyBorder="1" applyAlignment="1">
      <alignment horizontal="center" vertical="center"/>
    </xf>
    <xf numFmtId="186" fontId="2" fillId="0" borderId="103" xfId="2" applyNumberFormat="1" applyFont="1" applyBorder="1" applyAlignment="1">
      <alignment horizontal="center" vertical="center"/>
    </xf>
    <xf numFmtId="0" fontId="2" fillId="3" borderId="104" xfId="2" applyFont="1" applyFill="1" applyBorder="1" applyAlignment="1">
      <alignment horizontal="center" vertical="center" wrapText="1"/>
    </xf>
    <xf numFmtId="0" fontId="9" fillId="0" borderId="105" xfId="2" applyFont="1" applyBorder="1" applyAlignment="1">
      <alignment vertical="center"/>
    </xf>
    <xf numFmtId="0" fontId="9" fillId="0" borderId="106" xfId="2" applyFont="1" applyBorder="1" applyAlignment="1">
      <alignment vertical="center"/>
    </xf>
    <xf numFmtId="0" fontId="9" fillId="3" borderId="106" xfId="2" applyFont="1" applyFill="1" applyBorder="1" applyAlignment="1">
      <alignment vertical="center"/>
    </xf>
    <xf numFmtId="174" fontId="2" fillId="0" borderId="106" xfId="2" applyNumberFormat="1" applyFont="1" applyBorder="1" applyAlignment="1">
      <alignment horizontal="center" vertical="center"/>
    </xf>
    <xf numFmtId="0" fontId="2" fillId="0" borderId="106" xfId="2" applyFont="1" applyBorder="1" applyAlignment="1">
      <alignment horizontal="center" vertical="center"/>
    </xf>
    <xf numFmtId="0" fontId="2" fillId="0" borderId="106" xfId="2" applyFont="1" applyBorder="1" applyAlignment="1">
      <alignment horizontal="center" vertical="center" wrapText="1"/>
    </xf>
    <xf numFmtId="186" fontId="2" fillId="0" borderId="106" xfId="2" applyNumberFormat="1" applyFont="1" applyBorder="1" applyAlignment="1">
      <alignment horizontal="center" vertical="center"/>
    </xf>
    <xf numFmtId="186" fontId="2" fillId="0" borderId="106" xfId="2" applyNumberFormat="1" applyFont="1" applyBorder="1" applyAlignment="1">
      <alignment horizontal="center" vertical="center" wrapText="1"/>
    </xf>
    <xf numFmtId="186" fontId="2" fillId="0" borderId="107" xfId="2" applyNumberFormat="1" applyFont="1" applyBorder="1" applyAlignment="1">
      <alignment horizontal="center" vertical="center"/>
    </xf>
    <xf numFmtId="186" fontId="2" fillId="0" borderId="108" xfId="2" applyNumberFormat="1" applyFont="1" applyBorder="1" applyAlignment="1">
      <alignment horizontal="center" vertical="center"/>
    </xf>
    <xf numFmtId="0" fontId="2" fillId="3" borderId="109" xfId="2" applyFont="1" applyFill="1" applyBorder="1" applyAlignment="1">
      <alignment horizontal="center" vertical="center" wrapText="1"/>
    </xf>
    <xf numFmtId="187" fontId="9" fillId="0" borderId="0" xfId="4" applyFont="1" applyAlignment="1">
      <alignment horizontal="center"/>
    </xf>
    <xf numFmtId="0" fontId="9" fillId="0" borderId="110" xfId="2" applyFont="1" applyBorder="1"/>
    <xf numFmtId="0" fontId="9" fillId="0" borderId="111" xfId="2" applyFont="1" applyBorder="1"/>
    <xf numFmtId="187" fontId="9" fillId="0" borderId="111" xfId="4" applyFont="1" applyBorder="1" applyAlignment="1">
      <alignment horizontal="center"/>
    </xf>
    <xf numFmtId="0" fontId="9" fillId="0" borderId="112" xfId="2" applyFont="1" applyBorder="1"/>
    <xf numFmtId="0" fontId="9" fillId="0" borderId="113" xfId="2" applyFont="1" applyBorder="1"/>
    <xf numFmtId="0" fontId="9" fillId="0" borderId="114" xfId="2" applyFont="1" applyBorder="1"/>
    <xf numFmtId="0" fontId="1" fillId="0" borderId="115" xfId="2" applyFont="1" applyBorder="1" applyAlignment="1">
      <alignment horizontal="center"/>
    </xf>
    <xf numFmtId="0" fontId="1" fillId="0" borderId="116" xfId="2" applyFont="1" applyFill="1" applyBorder="1"/>
    <xf numFmtId="44" fontId="2" fillId="3" borderId="116" xfId="5" applyNumberFormat="1" applyFont="1" applyFill="1" applyBorder="1"/>
    <xf numFmtId="43" fontId="1" fillId="0" borderId="116" xfId="5" applyFont="1" applyFill="1" applyBorder="1"/>
    <xf numFmtId="174" fontId="1" fillId="0" borderId="116" xfId="2" applyNumberFormat="1" applyFont="1" applyFill="1" applyBorder="1" applyAlignment="1">
      <alignment horizontal="center"/>
    </xf>
    <xf numFmtId="2" fontId="1" fillId="0" borderId="116" xfId="2" applyNumberFormat="1" applyFont="1" applyFill="1" applyBorder="1"/>
    <xf numFmtId="2" fontId="1" fillId="0" borderId="116" xfId="5" applyNumberFormat="1" applyFont="1" applyFill="1" applyBorder="1"/>
    <xf numFmtId="43" fontId="1" fillId="0" borderId="116" xfId="2" applyNumberFormat="1" applyFont="1" applyFill="1" applyBorder="1"/>
    <xf numFmtId="178" fontId="1" fillId="0" borderId="116" xfId="2" applyNumberFormat="1" applyFont="1" applyFill="1" applyBorder="1"/>
    <xf numFmtId="165" fontId="1" fillId="0" borderId="117" xfId="2" applyNumberFormat="1" applyFont="1" applyFill="1" applyBorder="1"/>
    <xf numFmtId="165" fontId="1" fillId="0" borderId="118" xfId="2" applyNumberFormat="1" applyFont="1" applyFill="1" applyBorder="1"/>
    <xf numFmtId="44" fontId="3" fillId="3" borderId="119" xfId="2" applyNumberFormat="1" applyFont="1" applyFill="1" applyBorder="1"/>
    <xf numFmtId="0" fontId="1" fillId="0" borderId="120" xfId="2" applyFont="1" applyBorder="1" applyAlignment="1">
      <alignment horizontal="center"/>
    </xf>
    <xf numFmtId="0" fontId="1" fillId="0" borderId="121" xfId="2" applyFont="1" applyFill="1" applyBorder="1"/>
    <xf numFmtId="44" fontId="2" fillId="3" borderId="121" xfId="5" applyNumberFormat="1" applyFont="1" applyFill="1" applyBorder="1"/>
    <xf numFmtId="43" fontId="1" fillId="0" borderId="121" xfId="5" applyFont="1" applyFill="1" applyBorder="1"/>
    <xf numFmtId="174" fontId="1" fillId="0" borderId="121" xfId="2" applyNumberFormat="1" applyFont="1" applyFill="1" applyBorder="1" applyAlignment="1">
      <alignment horizontal="center"/>
    </xf>
    <xf numFmtId="43" fontId="1" fillId="0" borderId="121" xfId="2" applyNumberFormat="1" applyFont="1" applyFill="1" applyBorder="1"/>
    <xf numFmtId="178" fontId="1" fillId="0" borderId="122" xfId="2" applyNumberFormat="1" applyFont="1" applyFill="1" applyBorder="1"/>
    <xf numFmtId="178" fontId="1" fillId="0" borderId="121" xfId="2" applyNumberFormat="1" applyFont="1" applyFill="1" applyBorder="1"/>
    <xf numFmtId="165" fontId="1" fillId="0" borderId="123" xfId="2" applyNumberFormat="1" applyFont="1" applyFill="1" applyBorder="1"/>
    <xf numFmtId="44" fontId="3" fillId="3" borderId="124" xfId="2" applyNumberFormat="1" applyFont="1" applyFill="1" applyBorder="1"/>
    <xf numFmtId="0" fontId="1" fillId="0" borderId="125" xfId="2" applyFont="1" applyBorder="1" applyAlignment="1">
      <alignment horizontal="center"/>
    </xf>
    <xf numFmtId="0" fontId="1" fillId="0" borderId="126" xfId="2" applyFont="1" applyFill="1" applyBorder="1"/>
    <xf numFmtId="44" fontId="2" fillId="3" borderId="126" xfId="5" applyNumberFormat="1" applyFont="1" applyFill="1" applyBorder="1"/>
    <xf numFmtId="43" fontId="1" fillId="0" borderId="126" xfId="5" applyFont="1" applyFill="1" applyBorder="1"/>
    <xf numFmtId="174" fontId="1" fillId="0" borderId="126" xfId="2" applyNumberFormat="1" applyFont="1" applyFill="1" applyBorder="1" applyAlignment="1">
      <alignment horizontal="center"/>
    </xf>
    <xf numFmtId="43" fontId="1" fillId="0" borderId="126" xfId="2" applyNumberFormat="1" applyFont="1" applyFill="1" applyBorder="1"/>
    <xf numFmtId="178" fontId="1" fillId="0" borderId="127" xfId="2" applyNumberFormat="1" applyFont="1" applyFill="1" applyBorder="1"/>
    <xf numFmtId="178" fontId="1" fillId="0" borderId="128" xfId="2" applyNumberFormat="1" applyFont="1" applyFill="1" applyBorder="1"/>
    <xf numFmtId="165" fontId="1" fillId="0" borderId="129" xfId="2" applyNumberFormat="1" applyFont="1" applyFill="1" applyBorder="1"/>
    <xf numFmtId="44" fontId="3" fillId="3" borderId="130" xfId="2" applyNumberFormat="1" applyFont="1" applyFill="1" applyBorder="1"/>
    <xf numFmtId="0" fontId="1" fillId="0" borderId="131" xfId="2" applyFont="1" applyBorder="1"/>
    <xf numFmtId="0" fontId="1" fillId="0" borderId="132" xfId="2" applyFont="1" applyBorder="1"/>
    <xf numFmtId="43" fontId="1" fillId="0" borderId="132" xfId="5" applyFont="1" applyFill="1" applyBorder="1"/>
    <xf numFmtId="174" fontId="1" fillId="0" borderId="132" xfId="2" applyNumberFormat="1" applyFont="1" applyFill="1" applyBorder="1" applyAlignment="1">
      <alignment horizontal="center"/>
    </xf>
    <xf numFmtId="2" fontId="1" fillId="0" borderId="132" xfId="2" applyNumberFormat="1" applyFont="1" applyFill="1" applyBorder="1"/>
    <xf numFmtId="2" fontId="1" fillId="0" borderId="132" xfId="5" applyNumberFormat="1" applyFont="1" applyFill="1" applyBorder="1"/>
    <xf numFmtId="43" fontId="1" fillId="0" borderId="132" xfId="2" applyNumberFormat="1" applyFont="1" applyFill="1" applyBorder="1"/>
    <xf numFmtId="188" fontId="1" fillId="0" borderId="132" xfId="2" applyNumberFormat="1" applyFont="1" applyFill="1" applyBorder="1"/>
    <xf numFmtId="178" fontId="1" fillId="0" borderId="132" xfId="2" applyNumberFormat="1" applyFont="1" applyFill="1" applyBorder="1"/>
    <xf numFmtId="165" fontId="1" fillId="0" borderId="133" xfId="2" applyNumberFormat="1" applyFont="1" applyFill="1" applyBorder="1"/>
    <xf numFmtId="2" fontId="1" fillId="0" borderId="134" xfId="2" applyNumberFormat="1" applyFont="1" applyFill="1" applyBorder="1"/>
    <xf numFmtId="0" fontId="1" fillId="0" borderId="0" xfId="2" applyFont="1" applyFill="1" applyBorder="1"/>
    <xf numFmtId="0" fontId="77" fillId="0" borderId="0" xfId="2" applyFont="1" applyAlignment="1">
      <alignment horizontal="right"/>
    </xf>
    <xf numFmtId="0" fontId="78" fillId="0" borderId="0" xfId="2" applyFont="1" applyBorder="1" applyAlignment="1">
      <alignment horizontal="centerContinuous" vertical="center"/>
    </xf>
    <xf numFmtId="0" fontId="14" fillId="0" borderId="0" xfId="2" applyFont="1" applyBorder="1" applyAlignment="1">
      <alignment horizontal="centerContinuous" vertical="center"/>
    </xf>
    <xf numFmtId="0" fontId="11" fillId="0" borderId="0" xfId="2" applyFont="1" applyBorder="1" applyAlignment="1">
      <alignment vertical="center"/>
    </xf>
    <xf numFmtId="0" fontId="18"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62" fillId="0" borderId="0" xfId="2" applyFont="1" applyBorder="1" applyAlignment="1">
      <alignment horizontal="centerContinuous" vertical="center"/>
    </xf>
    <xf numFmtId="0" fontId="41" fillId="0" borderId="0" xfId="2" applyFont="1" applyBorder="1" applyAlignment="1">
      <alignment horizontal="centerContinuous" vertical="center"/>
    </xf>
    <xf numFmtId="0" fontId="21" fillId="0" borderId="0" xfId="2" applyFont="1" applyBorder="1" applyAlignment="1">
      <alignment horizontal="centerContinuous" vertical="center"/>
    </xf>
    <xf numFmtId="0" fontId="30" fillId="0" borderId="0" xfId="2" applyFont="1" applyBorder="1" applyAlignment="1">
      <alignment horizontal="centerContinuous" vertical="center" wrapText="1"/>
    </xf>
    <xf numFmtId="0" fontId="12" fillId="0" borderId="0" xfId="2" applyFont="1" applyFill="1" applyBorder="1" applyAlignment="1">
      <alignment horizontal="centerContinuous" vertical="center"/>
    </xf>
    <xf numFmtId="170" fontId="24" fillId="0" borderId="0" xfId="2" applyNumberFormat="1" applyFont="1" applyFill="1" applyBorder="1" applyAlignment="1">
      <alignment horizontal="centerContinuous" vertical="center"/>
    </xf>
    <xf numFmtId="0" fontId="24" fillId="0" borderId="0" xfId="2" applyFont="1" applyFill="1" applyBorder="1" applyAlignment="1">
      <alignment horizontal="centerContinuous" vertical="center"/>
    </xf>
    <xf numFmtId="0" fontId="27" fillId="0" borderId="0" xfId="2" applyFont="1" applyBorder="1" applyAlignment="1">
      <alignment horizontal="centerContinuous" vertical="center"/>
    </xf>
    <xf numFmtId="0" fontId="4" fillId="0" borderId="41" xfId="2" applyFont="1" applyFill="1" applyBorder="1" applyAlignment="1">
      <alignment horizontal="right" vertical="center"/>
    </xf>
    <xf numFmtId="0" fontId="3" fillId="0" borderId="18" xfId="2" applyFont="1" applyFill="1" applyBorder="1" applyAlignment="1">
      <alignment horizontal="centerContinuous" vertical="center"/>
    </xf>
    <xf numFmtId="0" fontId="4" fillId="0" borderId="33" xfId="2" applyFont="1" applyBorder="1" applyAlignment="1">
      <alignment vertical="center"/>
    </xf>
    <xf numFmtId="0" fontId="4" fillId="0" borderId="44" xfId="2" applyFont="1" applyBorder="1" applyAlignment="1">
      <alignment horizontal="right" vertical="center"/>
    </xf>
    <xf numFmtId="189" fontId="3" fillId="0" borderId="20" xfId="2" applyNumberFormat="1" applyFont="1" applyBorder="1" applyAlignment="1">
      <alignment horizontal="centerContinuous" vertical="center"/>
    </xf>
    <xf numFmtId="170" fontId="3" fillId="0" borderId="21" xfId="2" applyNumberFormat="1" applyFont="1" applyBorder="1" applyAlignment="1">
      <alignment horizontal="centerContinuous" vertical="center"/>
    </xf>
    <xf numFmtId="0" fontId="4" fillId="0" borderId="19" xfId="2" applyFont="1" applyBorder="1" applyAlignment="1">
      <alignment vertical="center"/>
    </xf>
    <xf numFmtId="0" fontId="3" fillId="0" borderId="20" xfId="2" applyFont="1" applyBorder="1" applyAlignment="1">
      <alignment vertical="center" wrapText="1"/>
    </xf>
    <xf numFmtId="0" fontId="4" fillId="0" borderId="22" xfId="2" applyFont="1" applyBorder="1" applyAlignment="1">
      <alignment vertical="center"/>
    </xf>
    <xf numFmtId="0" fontId="4" fillId="0" borderId="47" xfId="2" applyFont="1" applyFill="1" applyBorder="1" applyAlignment="1">
      <alignment horizontal="right" vertical="center"/>
    </xf>
    <xf numFmtId="0" fontId="4" fillId="0" borderId="23" xfId="2" applyFont="1" applyFill="1" applyBorder="1" applyAlignment="1">
      <alignment vertical="center"/>
    </xf>
    <xf numFmtId="15" fontId="3" fillId="0" borderId="47" xfId="2" applyNumberFormat="1" applyFont="1" applyFill="1" applyBorder="1" applyAlignment="1">
      <alignment horizontal="centerContinuous" vertical="center"/>
    </xf>
    <xf numFmtId="0" fontId="3" fillId="0" borderId="24" xfId="2" applyFont="1" applyFill="1" applyBorder="1" applyAlignment="1">
      <alignment horizontal="centerContinuous" vertical="center"/>
    </xf>
    <xf numFmtId="0" fontId="2" fillId="0" borderId="0" xfId="2" applyFont="1" applyFill="1" applyBorder="1" applyAlignment="1">
      <alignment horizontal="centerContinuous" vertical="center"/>
    </xf>
    <xf numFmtId="170" fontId="2" fillId="0" borderId="0" xfId="2" applyNumberFormat="1" applyFont="1" applyFill="1" applyBorder="1" applyAlignment="1">
      <alignment horizontal="centerContinuous" vertical="center"/>
    </xf>
    <xf numFmtId="0" fontId="1" fillId="0" borderId="0" xfId="2" applyFont="1" applyFill="1" applyBorder="1" applyAlignment="1">
      <alignment horizontal="centerContinuous" vertical="center"/>
    </xf>
    <xf numFmtId="0" fontId="4" fillId="0" borderId="0" xfId="2" applyFont="1" applyFill="1" applyBorder="1" applyAlignment="1">
      <alignment horizontal="right" vertical="center"/>
    </xf>
    <xf numFmtId="0" fontId="2" fillId="0" borderId="0" xfId="2" applyFont="1" applyFill="1" applyBorder="1" applyAlignment="1">
      <alignment horizontal="center" vertical="center"/>
    </xf>
    <xf numFmtId="0" fontId="41" fillId="2" borderId="12" xfId="2" applyFont="1" applyFill="1" applyBorder="1" applyAlignment="1">
      <alignment horizontal="centerContinuous"/>
    </xf>
    <xf numFmtId="0" fontId="41" fillId="2" borderId="2" xfId="2" applyFont="1" applyFill="1" applyBorder="1" applyAlignment="1">
      <alignment horizontal="centerContinuous"/>
    </xf>
    <xf numFmtId="0" fontId="41" fillId="2" borderId="3" xfId="2" applyFont="1" applyFill="1" applyBorder="1" applyAlignment="1">
      <alignment horizontal="centerContinuous"/>
    </xf>
    <xf numFmtId="0" fontId="4" fillId="0" borderId="0" xfId="2" applyFont="1" applyAlignment="1">
      <alignment horizontal="centerContinuous"/>
    </xf>
    <xf numFmtId="0" fontId="5" fillId="0" borderId="16" xfId="2" applyFont="1" applyBorder="1" applyAlignment="1">
      <alignment horizontal="centerContinuous" vertical="center"/>
    </xf>
    <xf numFmtId="0" fontId="5" fillId="0" borderId="18" xfId="2" applyFont="1" applyBorder="1" applyAlignment="1">
      <alignment horizontal="centerContinuous" vertical="center"/>
    </xf>
    <xf numFmtId="0" fontId="5" fillId="0" borderId="19" xfId="2" applyFont="1" applyBorder="1" applyAlignment="1">
      <alignment horizontal="right" vertical="center"/>
    </xf>
    <xf numFmtId="0" fontId="5" fillId="0" borderId="21" xfId="2" applyFont="1" applyBorder="1" applyAlignment="1">
      <alignment horizontal="left" vertical="center"/>
    </xf>
    <xf numFmtId="0" fontId="4" fillId="0" borderId="46" xfId="2" applyFont="1" applyBorder="1" applyAlignment="1">
      <alignment horizontal="center" vertical="center" wrapText="1"/>
    </xf>
    <xf numFmtId="0" fontId="4" fillId="0" borderId="30" xfId="2" applyFont="1" applyBorder="1" applyAlignment="1">
      <alignment horizontal="center" vertical="center" wrapText="1"/>
    </xf>
    <xf numFmtId="0" fontId="1" fillId="0" borderId="0" xfId="2" applyFont="1" applyBorder="1" applyAlignment="1">
      <alignment horizontal="center" vertical="center" wrapText="1"/>
    </xf>
    <xf numFmtId="0" fontId="3" fillId="0" borderId="16" xfId="2" applyFont="1" applyBorder="1" applyAlignment="1">
      <alignment vertical="top"/>
    </xf>
    <xf numFmtId="0" fontId="3" fillId="0" borderId="17" xfId="2" applyFont="1" applyBorder="1" applyAlignment="1">
      <alignment horizontal="left" vertical="center"/>
    </xf>
    <xf numFmtId="0" fontId="3" fillId="0" borderId="17" xfId="2" applyFont="1" applyBorder="1" applyAlignment="1">
      <alignment horizontal="centerContinuous" vertical="center"/>
    </xf>
    <xf numFmtId="0" fontId="4" fillId="0" borderId="18" xfId="2" applyFont="1" applyBorder="1"/>
    <xf numFmtId="0" fontId="4" fillId="0" borderId="40" xfId="2" applyFont="1" applyBorder="1"/>
    <xf numFmtId="0" fontId="4" fillId="0" borderId="26" xfId="2" applyFont="1" applyBorder="1"/>
    <xf numFmtId="0" fontId="4" fillId="0" borderId="19" xfId="2" applyFont="1" applyBorder="1" applyAlignment="1">
      <alignment vertical="top"/>
    </xf>
    <xf numFmtId="0" fontId="1" fillId="0" borderId="20" xfId="2" applyFont="1" applyBorder="1" applyAlignment="1">
      <alignment horizontal="left" vertical="center"/>
    </xf>
    <xf numFmtId="0" fontId="1" fillId="0" borderId="20" xfId="2" applyFont="1" applyBorder="1" applyAlignment="1">
      <alignment vertical="center"/>
    </xf>
    <xf numFmtId="0" fontId="4" fillId="0" borderId="21" xfId="2" applyFont="1" applyBorder="1"/>
    <xf numFmtId="44" fontId="1" fillId="0" borderId="43" xfId="2" applyNumberFormat="1" applyFont="1" applyBorder="1" applyAlignment="1">
      <alignment horizontal="center"/>
    </xf>
    <xf numFmtId="44" fontId="1" fillId="0" borderId="28" xfId="2" applyNumberFormat="1" applyFont="1" applyBorder="1" applyAlignment="1">
      <alignment horizontal="center"/>
    </xf>
    <xf numFmtId="0" fontId="1" fillId="0" borderId="20" xfId="2" applyFont="1" applyBorder="1" applyAlignment="1">
      <alignment horizontal="justify"/>
    </xf>
    <xf numFmtId="0" fontId="4" fillId="0" borderId="22" xfId="2" applyFont="1" applyBorder="1"/>
    <xf numFmtId="0" fontId="9" fillId="0" borderId="23" xfId="2" applyFont="1" applyBorder="1"/>
    <xf numFmtId="0" fontId="2" fillId="0" borderId="23" xfId="2" applyFont="1" applyBorder="1" applyAlignment="1">
      <alignment horizontal="right"/>
    </xf>
    <xf numFmtId="0" fontId="2" fillId="0" borderId="24" xfId="2" applyFont="1" applyBorder="1" applyAlignment="1">
      <alignment horizontal="right"/>
    </xf>
    <xf numFmtId="44" fontId="2" fillId="0" borderId="46" xfId="2" applyNumberFormat="1" applyFont="1" applyBorder="1" applyAlignment="1">
      <alignment horizontal="center"/>
    </xf>
    <xf numFmtId="44" fontId="2" fillId="0" borderId="30" xfId="2" applyNumberFormat="1" applyFont="1" applyBorder="1" applyAlignment="1">
      <alignment horizontal="center"/>
    </xf>
    <xf numFmtId="0" fontId="3" fillId="0" borderId="16" xfId="2" applyFont="1" applyBorder="1"/>
    <xf numFmtId="0" fontId="4" fillId="0" borderId="19" xfId="2" applyFont="1" applyBorder="1"/>
    <xf numFmtId="0" fontId="1" fillId="0" borderId="40" xfId="2" applyFont="1" applyBorder="1"/>
    <xf numFmtId="0" fontId="1" fillId="0" borderId="26" xfId="2" applyFont="1" applyBorder="1"/>
    <xf numFmtId="0" fontId="2" fillId="0" borderId="0" xfId="2" applyFont="1" applyBorder="1" applyAlignment="1">
      <alignment horizontal="right"/>
    </xf>
    <xf numFmtId="44" fontId="2" fillId="0" borderId="0" xfId="2" applyNumberFormat="1" applyFont="1" applyBorder="1" applyAlignment="1">
      <alignment horizontal="center"/>
    </xf>
    <xf numFmtId="44" fontId="1" fillId="0" borderId="40" xfId="2" applyNumberFormat="1" applyFont="1" applyBorder="1" applyAlignment="1">
      <alignment horizontal="center"/>
    </xf>
    <xf numFmtId="44" fontId="1" fillId="0" borderId="26" xfId="2" applyNumberFormat="1" applyFont="1" applyBorder="1" applyAlignment="1">
      <alignment horizontal="center"/>
    </xf>
    <xf numFmtId="0" fontId="2" fillId="0" borderId="23" xfId="2" applyFont="1" applyBorder="1" applyAlignment="1">
      <alignment horizontal="justify"/>
    </xf>
    <xf numFmtId="0" fontId="1" fillId="0" borderId="43" xfId="2" applyFont="1" applyBorder="1" applyAlignment="1">
      <alignment horizontal="center"/>
    </xf>
    <xf numFmtId="0" fontId="1" fillId="0" borderId="28" xfId="2" applyFont="1" applyBorder="1" applyAlignment="1">
      <alignment horizontal="center"/>
    </xf>
    <xf numFmtId="0" fontId="2" fillId="0" borderId="0" xfId="2" applyFont="1" applyAlignment="1">
      <alignment horizontal="right"/>
    </xf>
    <xf numFmtId="0" fontId="1" fillId="0" borderId="0" xfId="2" applyFont="1" applyAlignment="1">
      <alignment horizontal="center"/>
    </xf>
    <xf numFmtId="0" fontId="5" fillId="2" borderId="16" xfId="2" applyFont="1" applyFill="1" applyBorder="1" applyAlignment="1">
      <alignment horizontal="centerContinuous" vertical="center"/>
    </xf>
    <xf numFmtId="0" fontId="5" fillId="2" borderId="17" xfId="2" applyFont="1" applyFill="1" applyBorder="1" applyAlignment="1">
      <alignment horizontal="centerContinuous" vertical="center"/>
    </xf>
    <xf numFmtId="0" fontId="9" fillId="2" borderId="17" xfId="2" applyFont="1" applyFill="1" applyBorder="1" applyAlignment="1">
      <alignment horizontal="centerContinuous" vertical="center"/>
    </xf>
    <xf numFmtId="0" fontId="9" fillId="2" borderId="18" xfId="2" applyFont="1" applyFill="1" applyBorder="1" applyAlignment="1">
      <alignment horizontal="centerContinuous" vertical="center"/>
    </xf>
    <xf numFmtId="0" fontId="3" fillId="0" borderId="33" xfId="2" applyFont="1" applyBorder="1" applyAlignment="1">
      <alignment horizontal="center"/>
    </xf>
    <xf numFmtId="0" fontId="3" fillId="0" borderId="31" xfId="2" applyFont="1" applyBorder="1" applyAlignment="1">
      <alignment horizontal="left" vertical="center"/>
    </xf>
    <xf numFmtId="0" fontId="3" fillId="0" borderId="31" xfId="2" applyFont="1" applyBorder="1" applyAlignment="1">
      <alignment horizontal="centerContinuous" vertical="center"/>
    </xf>
    <xf numFmtId="44" fontId="3" fillId="0" borderId="43" xfId="2" applyNumberFormat="1" applyFont="1" applyBorder="1" applyAlignment="1">
      <alignment horizontal="center"/>
    </xf>
    <xf numFmtId="44" fontId="3" fillId="0" borderId="28" xfId="2" applyNumberFormat="1" applyFont="1" applyBorder="1" applyAlignment="1">
      <alignment horizontal="center"/>
    </xf>
    <xf numFmtId="0" fontId="3" fillId="0" borderId="19" xfId="2" applyFont="1" applyBorder="1" applyAlignment="1">
      <alignment horizontal="center"/>
    </xf>
    <xf numFmtId="0" fontId="3" fillId="0" borderId="20" xfId="2" applyFont="1" applyBorder="1" applyAlignment="1">
      <alignment horizontal="left" vertical="center"/>
    </xf>
    <xf numFmtId="0" fontId="9" fillId="0" borderId="22" xfId="2" applyFont="1" applyBorder="1"/>
    <xf numFmtId="0" fontId="5" fillId="0" borderId="23" xfId="2" applyFont="1" applyBorder="1" applyAlignment="1">
      <alignment horizontal="right"/>
    </xf>
    <xf numFmtId="0" fontId="5" fillId="0" borderId="24" xfId="2" applyFont="1" applyBorder="1" applyAlignment="1">
      <alignment horizontal="right"/>
    </xf>
    <xf numFmtId="44" fontId="5" fillId="0" borderId="46" xfId="2" applyNumberFormat="1" applyFont="1" applyBorder="1" applyAlignment="1">
      <alignment horizontal="center"/>
    </xf>
    <xf numFmtId="44" fontId="5" fillId="0" borderId="30" xfId="2" applyNumberFormat="1" applyFont="1" applyBorder="1" applyAlignment="1">
      <alignment horizontal="center"/>
    </xf>
    <xf numFmtId="0" fontId="79" fillId="0" borderId="0" xfId="2" applyFont="1" applyAlignment="1">
      <alignment horizontal="right"/>
    </xf>
    <xf numFmtId="44" fontId="79" fillId="0" borderId="0" xfId="2" applyNumberFormat="1" applyFont="1" applyAlignment="1">
      <alignment horizontal="center"/>
    </xf>
    <xf numFmtId="0" fontId="3" fillId="0" borderId="40" xfId="2" applyFont="1" applyBorder="1" applyAlignment="1">
      <alignment horizontal="right" vertical="center"/>
    </xf>
    <xf numFmtId="44" fontId="3" fillId="0" borderId="26" xfId="2" applyNumberFormat="1" applyFont="1" applyBorder="1" applyAlignment="1">
      <alignment horizontal="centerContinuous" vertical="center"/>
    </xf>
    <xf numFmtId="0" fontId="4" fillId="0" borderId="25" xfId="2" applyFont="1" applyBorder="1" applyAlignment="1">
      <alignment horizontal="center" vertical="center"/>
    </xf>
    <xf numFmtId="10" fontId="3" fillId="0" borderId="26" xfId="2" applyNumberFormat="1" applyFont="1" applyBorder="1" applyAlignment="1">
      <alignment horizontal="centerContinuous" vertical="center"/>
    </xf>
    <xf numFmtId="0" fontId="3" fillId="0" borderId="43" xfId="2" applyFont="1" applyBorder="1" applyAlignment="1">
      <alignment horizontal="right" vertical="center"/>
    </xf>
    <xf numFmtId="44" fontId="3" fillId="0" borderId="28" xfId="2" applyNumberFormat="1" applyFont="1" applyBorder="1" applyAlignment="1">
      <alignment horizontal="centerContinuous" vertical="center"/>
    </xf>
    <xf numFmtId="0" fontId="4" fillId="0" borderId="27" xfId="2" applyFont="1" applyBorder="1" applyAlignment="1">
      <alignment horizontal="center" vertical="center"/>
    </xf>
    <xf numFmtId="10" fontId="3" fillId="0" borderId="28" xfId="2" applyNumberFormat="1" applyFont="1" applyBorder="1" applyAlignment="1">
      <alignment horizontal="centerContinuous" vertical="center"/>
    </xf>
    <xf numFmtId="44" fontId="4" fillId="0" borderId="20" xfId="2" applyNumberFormat="1" applyFont="1" applyBorder="1" applyAlignment="1">
      <alignment horizontal="left" vertical="center"/>
    </xf>
    <xf numFmtId="0" fontId="3" fillId="0" borderId="20" xfId="2" applyFont="1" applyBorder="1" applyAlignment="1">
      <alignment horizontal="right" vertical="center"/>
    </xf>
    <xf numFmtId="44" fontId="4" fillId="0" borderId="0" xfId="2" applyNumberFormat="1" applyFont="1" applyAlignment="1">
      <alignment horizontal="left" vertical="center"/>
    </xf>
    <xf numFmtId="44" fontId="3" fillId="0" borderId="0" xfId="2" applyNumberFormat="1" applyFont="1" applyAlignment="1">
      <alignment horizontal="center" vertical="center"/>
    </xf>
    <xf numFmtId="44" fontId="3" fillId="0" borderId="0" xfId="2" applyNumberFormat="1" applyFont="1" applyAlignment="1">
      <alignment horizontal="centerContinuous" vertical="center"/>
    </xf>
    <xf numFmtId="44" fontId="4" fillId="0" borderId="23" xfId="2" applyNumberFormat="1" applyFont="1" applyBorder="1" applyAlignment="1">
      <alignment horizontal="left" vertical="center"/>
    </xf>
    <xf numFmtId="0" fontId="3" fillId="0" borderId="23" xfId="2" applyFont="1" applyBorder="1" applyAlignment="1">
      <alignment horizontal="right" vertical="center"/>
    </xf>
    <xf numFmtId="44" fontId="3" fillId="0" borderId="30" xfId="2" applyNumberFormat="1" applyFont="1" applyBorder="1" applyAlignment="1">
      <alignment horizontal="centerContinuous" vertical="center"/>
    </xf>
    <xf numFmtId="44" fontId="1" fillId="2" borderId="12" xfId="2" applyNumberFormat="1" applyFont="1" applyFill="1" applyBorder="1" applyAlignment="1">
      <alignment horizontal="left" vertical="center"/>
    </xf>
    <xf numFmtId="44" fontId="2" fillId="2" borderId="2" xfId="2" applyNumberFormat="1" applyFont="1" applyFill="1" applyBorder="1" applyAlignment="1">
      <alignment horizontal="center" vertical="center"/>
    </xf>
    <xf numFmtId="0" fontId="35" fillId="2" borderId="2" xfId="2" applyFont="1" applyFill="1" applyBorder="1" applyAlignment="1">
      <alignment horizontal="right" vertical="center"/>
    </xf>
    <xf numFmtId="10" fontId="35" fillId="2" borderId="3" xfId="2" applyNumberFormat="1" applyFont="1" applyFill="1" applyBorder="1" applyAlignment="1">
      <alignment horizontal="centerContinuous" vertical="center"/>
    </xf>
    <xf numFmtId="0" fontId="6" fillId="0" borderId="0" xfId="2" applyFont="1" applyAlignment="1">
      <alignment horizontal="justify"/>
    </xf>
    <xf numFmtId="0" fontId="6" fillId="0" borderId="0" xfId="2" applyFont="1" applyAlignment="1">
      <alignment horizontal="centerContinuous" vertical="center"/>
    </xf>
    <xf numFmtId="0" fontId="6" fillId="0" borderId="0" xfId="2" applyFont="1" applyAlignment="1">
      <alignment horizontal="centerContinuous"/>
    </xf>
    <xf numFmtId="0" fontId="7" fillId="0" borderId="0" xfId="2" applyFont="1" applyAlignment="1">
      <alignment horizontal="center"/>
    </xf>
    <xf numFmtId="0" fontId="60" fillId="0" borderId="0" xfId="2" applyFont="1" applyAlignment="1">
      <alignment horizontal="centerContinuous" vertical="center"/>
    </xf>
    <xf numFmtId="0" fontId="14" fillId="0" borderId="0" xfId="2" applyFont="1" applyAlignment="1">
      <alignment horizontal="centerContinuous" vertical="center" wrapText="1"/>
    </xf>
    <xf numFmtId="0" fontId="41" fillId="0" borderId="0" xfId="2" applyFont="1" applyAlignment="1">
      <alignment horizontal="centerContinuous" vertical="center" wrapText="1"/>
    </xf>
    <xf numFmtId="0" fontId="39" fillId="0" borderId="0" xfId="2" applyFont="1" applyBorder="1" applyAlignment="1">
      <alignment horizontal="justify" vertical="top" wrapText="1"/>
    </xf>
    <xf numFmtId="0" fontId="81" fillId="0" borderId="0" xfId="2" applyFont="1" applyBorder="1" applyAlignment="1">
      <alignment vertical="top"/>
    </xf>
    <xf numFmtId="0" fontId="39" fillId="0" borderId="0" xfId="2" applyFont="1" applyBorder="1" applyAlignment="1">
      <alignment vertical="top"/>
    </xf>
    <xf numFmtId="0" fontId="39" fillId="0" borderId="0" xfId="2" applyFont="1" applyBorder="1" applyAlignment="1">
      <alignment horizontal="centerContinuous" vertical="top"/>
    </xf>
    <xf numFmtId="0" fontId="39" fillId="0" borderId="0" xfId="2" applyFont="1" applyBorder="1" applyAlignment="1">
      <alignment horizontal="center" vertical="top"/>
    </xf>
    <xf numFmtId="0" fontId="1" fillId="0" borderId="0" xfId="2" applyFont="1" applyBorder="1" applyAlignment="1">
      <alignment horizontal="justify" vertical="top" wrapText="1"/>
    </xf>
    <xf numFmtId="0" fontId="82" fillId="0" borderId="0" xfId="2" applyFont="1" applyBorder="1" applyAlignment="1">
      <alignment vertical="top"/>
    </xf>
    <xf numFmtId="0" fontId="1" fillId="0" borderId="0" xfId="2" applyFont="1" applyBorder="1" applyAlignment="1">
      <alignment vertical="top"/>
    </xf>
    <xf numFmtId="0" fontId="1" fillId="0" borderId="0" xfId="2" applyFont="1" applyBorder="1" applyAlignment="1">
      <alignment horizontal="justify" vertical="top"/>
    </xf>
    <xf numFmtId="0" fontId="81" fillId="0" borderId="0" xfId="2" applyFont="1" applyBorder="1" applyAlignment="1">
      <alignment horizontal="centerContinuous" vertical="top"/>
    </xf>
    <xf numFmtId="0" fontId="83" fillId="0" borderId="0" xfId="2" applyFont="1" applyBorder="1" applyAlignment="1">
      <alignment vertical="top"/>
    </xf>
    <xf numFmtId="0" fontId="36" fillId="0" borderId="0" xfId="2" applyFont="1" applyBorder="1" applyAlignment="1">
      <alignment horizontal="justify" vertical="center" wrapText="1"/>
    </xf>
    <xf numFmtId="0" fontId="35" fillId="0" borderId="0" xfId="2" applyFont="1" applyBorder="1" applyAlignment="1">
      <alignment horizontal="center" vertical="center" wrapText="1"/>
    </xf>
    <xf numFmtId="0" fontId="36" fillId="0" borderId="0" xfId="2" applyFont="1" applyBorder="1" applyAlignment="1">
      <alignment horizontal="center" vertical="center"/>
    </xf>
    <xf numFmtId="0" fontId="36" fillId="0" borderId="0" xfId="2" applyFont="1" applyBorder="1" applyAlignment="1">
      <alignment vertical="center"/>
    </xf>
    <xf numFmtId="44" fontId="36" fillId="0" borderId="0" xfId="2" applyNumberFormat="1" applyFont="1" applyBorder="1" applyAlignment="1">
      <alignment horizontal="centerContinuous" vertical="center"/>
    </xf>
    <xf numFmtId="0" fontId="36" fillId="0" borderId="0" xfId="2" applyFont="1" applyAlignment="1">
      <alignment horizontal="centerContinuous" vertical="center"/>
    </xf>
    <xf numFmtId="44" fontId="41" fillId="0" borderId="0" xfId="2" applyNumberFormat="1" applyFont="1" applyBorder="1" applyAlignment="1">
      <alignment horizontal="centerContinuous" vertical="center" wrapText="1"/>
    </xf>
    <xf numFmtId="0" fontId="41" fillId="0" borderId="0" xfId="2" applyFont="1" applyBorder="1" applyAlignment="1">
      <alignment horizontal="center" vertical="center" wrapText="1"/>
    </xf>
    <xf numFmtId="10" fontId="36" fillId="0" borderId="0" xfId="2" applyNumberFormat="1" applyFont="1" applyBorder="1" applyAlignment="1">
      <alignment horizontal="right" vertical="center"/>
    </xf>
    <xf numFmtId="4" fontId="36" fillId="0" borderId="0" xfId="2" applyNumberFormat="1" applyFont="1" applyBorder="1" applyAlignment="1">
      <alignment horizontal="centerContinuous" vertical="center"/>
    </xf>
    <xf numFmtId="10" fontId="36" fillId="0" borderId="0" xfId="2" applyNumberFormat="1" applyFont="1" applyBorder="1" applyAlignment="1">
      <alignment horizontal="centerContinuous" vertical="center"/>
    </xf>
    <xf numFmtId="176" fontId="35" fillId="0" borderId="0" xfId="2" applyNumberFormat="1" applyFont="1" applyBorder="1" applyAlignment="1">
      <alignment horizontal="centerContinuous" vertical="center"/>
    </xf>
    <xf numFmtId="0" fontId="39" fillId="0" borderId="0" xfId="2" applyFont="1" applyBorder="1" applyAlignment="1">
      <alignment horizontal="justify" vertical="center" wrapText="1"/>
    </xf>
    <xf numFmtId="4" fontId="36" fillId="0" borderId="0" xfId="2" applyNumberFormat="1" applyFont="1" applyBorder="1" applyAlignment="1">
      <alignment horizontal="right" vertical="center"/>
    </xf>
    <xf numFmtId="166" fontId="36" fillId="0" borderId="0" xfId="2" applyNumberFormat="1" applyFont="1" applyBorder="1" applyAlignment="1">
      <alignment horizontal="centerContinuous" vertical="center"/>
    </xf>
    <xf numFmtId="10" fontId="41" fillId="0" borderId="0" xfId="2" applyNumberFormat="1" applyFont="1" applyBorder="1" applyAlignment="1">
      <alignment horizontal="centerContinuous" vertical="center"/>
    </xf>
    <xf numFmtId="0" fontId="39" fillId="0" borderId="0" xfId="2" applyFont="1" applyBorder="1" applyAlignment="1">
      <alignment horizontal="centerContinuous" vertical="center"/>
    </xf>
    <xf numFmtId="10" fontId="36" fillId="0" borderId="0" xfId="2" applyNumberFormat="1" applyFont="1" applyBorder="1" applyAlignment="1">
      <alignment horizontal="center" vertical="center"/>
    </xf>
    <xf numFmtId="4" fontId="36" fillId="0" borderId="0" xfId="2" applyNumberFormat="1" applyFont="1" applyBorder="1" applyAlignment="1">
      <alignment horizontal="center" vertical="center"/>
    </xf>
    <xf numFmtId="0" fontId="81" fillId="0" borderId="0" xfId="2" applyFont="1" applyBorder="1" applyAlignment="1">
      <alignment horizontal="left" vertical="center"/>
    </xf>
    <xf numFmtId="10" fontId="35" fillId="0" borderId="0" xfId="2" applyNumberFormat="1" applyFont="1" applyBorder="1" applyAlignment="1">
      <alignment vertical="center"/>
    </xf>
    <xf numFmtId="10" fontId="36" fillId="0" borderId="0" xfId="2" applyNumberFormat="1" applyFont="1" applyBorder="1" applyAlignment="1">
      <alignment vertical="center"/>
    </xf>
    <xf numFmtId="4" fontId="36" fillId="0" borderId="0" xfId="2" applyNumberFormat="1" applyFont="1" applyBorder="1" applyAlignment="1">
      <alignment vertical="center"/>
    </xf>
    <xf numFmtId="4" fontId="35" fillId="0" borderId="0" xfId="2" applyNumberFormat="1" applyFont="1" applyBorder="1" applyAlignment="1">
      <alignment horizontal="centerContinuous" vertical="center"/>
    </xf>
    <xf numFmtId="0" fontId="51" fillId="0" borderId="0" xfId="2" applyFont="1" applyBorder="1" applyAlignment="1">
      <alignment vertical="center"/>
    </xf>
    <xf numFmtId="0" fontId="39" fillId="0" borderId="9" xfId="2" applyFont="1" applyBorder="1" applyAlignment="1">
      <alignment horizontal="centerContinuous" vertical="center"/>
    </xf>
    <xf numFmtId="0" fontId="9" fillId="0" borderId="9" xfId="2" applyFont="1" applyBorder="1" applyAlignment="1">
      <alignment horizontal="centerContinuous" vertical="center"/>
    </xf>
    <xf numFmtId="0" fontId="9" fillId="0" borderId="9" xfId="2" applyFont="1" applyBorder="1" applyAlignment="1">
      <alignment vertical="center"/>
    </xf>
    <xf numFmtId="4" fontId="9" fillId="0" borderId="5" xfId="2" applyNumberFormat="1" applyFont="1" applyBorder="1" applyAlignment="1">
      <alignment horizontal="centerContinuous" vertical="center"/>
    </xf>
    <xf numFmtId="0" fontId="9" fillId="0" borderId="5" xfId="2" applyFont="1" applyBorder="1" applyAlignment="1">
      <alignment horizontal="centerContinuous" vertical="center"/>
    </xf>
    <xf numFmtId="0" fontId="9" fillId="0" borderId="9" xfId="2" applyFont="1" applyBorder="1" applyAlignment="1">
      <alignment horizontal="center" vertical="center"/>
    </xf>
    <xf numFmtId="10" fontId="9" fillId="0" borderId="9" xfId="2" applyNumberFormat="1" applyFont="1" applyBorder="1" applyAlignment="1">
      <alignment horizontal="centerContinuous" vertical="center"/>
    </xf>
    <xf numFmtId="3" fontId="9" fillId="0" borderId="0" xfId="2" applyNumberFormat="1" applyFont="1" applyBorder="1" applyAlignment="1">
      <alignment horizontal="centerContinuous" vertical="center"/>
    </xf>
    <xf numFmtId="3" fontId="9" fillId="0" borderId="0" xfId="2" applyNumberFormat="1" applyFont="1" applyBorder="1" applyAlignment="1">
      <alignment horizontal="right" vertical="center"/>
    </xf>
    <xf numFmtId="0" fontId="9" fillId="0" borderId="0" xfId="2" applyFont="1" applyAlignment="1">
      <alignment horizontal="centerContinuous" vertical="center"/>
    </xf>
    <xf numFmtId="4" fontId="9" fillId="0" borderId="0" xfId="2" applyNumberFormat="1" applyFont="1" applyBorder="1" applyAlignment="1">
      <alignment vertical="center"/>
    </xf>
    <xf numFmtId="0" fontId="39" fillId="0" borderId="0" xfId="2" applyFont="1" applyBorder="1" applyAlignment="1">
      <alignment horizontal="right" vertical="center"/>
    </xf>
    <xf numFmtId="0" fontId="39" fillId="0" borderId="0" xfId="2" applyFont="1" applyBorder="1" applyAlignment="1">
      <alignment horizontal="center" vertical="center"/>
    </xf>
    <xf numFmtId="44" fontId="85" fillId="0" borderId="0" xfId="2" applyNumberFormat="1" applyFont="1" applyBorder="1" applyAlignment="1">
      <alignment horizontal="centerContinuous" vertical="center"/>
    </xf>
    <xf numFmtId="10" fontId="35" fillId="0" borderId="0" xfId="2" applyNumberFormat="1" applyFont="1" applyBorder="1" applyAlignment="1">
      <alignment horizontal="center" vertical="center"/>
    </xf>
    <xf numFmtId="44" fontId="86" fillId="0" borderId="0" xfId="2" applyNumberFormat="1" applyFont="1" applyBorder="1" applyAlignment="1">
      <alignment horizontal="centerContinuous" vertical="center"/>
    </xf>
    <xf numFmtId="4" fontId="87" fillId="0" borderId="0" xfId="2" applyNumberFormat="1" applyFont="1" applyBorder="1" applyAlignment="1">
      <alignment horizontal="centerContinuous" vertical="center"/>
    </xf>
    <xf numFmtId="0" fontId="87" fillId="0" borderId="0" xfId="2" applyFont="1" applyBorder="1" applyAlignment="1">
      <alignment horizontal="centerContinuous" vertical="center"/>
    </xf>
    <xf numFmtId="10" fontId="39" fillId="0" borderId="0" xfId="2" applyNumberFormat="1" applyFont="1" applyBorder="1" applyAlignment="1">
      <alignment horizontal="center" vertical="center"/>
    </xf>
    <xf numFmtId="174" fontId="9" fillId="0" borderId="0" xfId="2" applyNumberFormat="1" applyFont="1" applyBorder="1" applyAlignment="1">
      <alignment horizontal="center" vertical="center"/>
    </xf>
    <xf numFmtId="166" fontId="9" fillId="0" borderId="0" xfId="2" applyNumberFormat="1" applyFont="1" applyBorder="1" applyAlignment="1">
      <alignment horizontal="centerContinuous" vertical="center"/>
    </xf>
    <xf numFmtId="44" fontId="9" fillId="0" borderId="0" xfId="2" applyNumberFormat="1" applyFont="1" applyBorder="1" applyAlignment="1">
      <alignment vertical="center"/>
    </xf>
    <xf numFmtId="174" fontId="9" fillId="0" borderId="9" xfId="2" applyNumberFormat="1" applyFont="1" applyBorder="1" applyAlignment="1">
      <alignment horizontal="centerContinuous" vertical="center"/>
    </xf>
    <xf numFmtId="0" fontId="41" fillId="0" borderId="0" xfId="2" applyFont="1" applyBorder="1" applyAlignment="1">
      <alignment horizontal="center" vertical="top" wrapText="1"/>
    </xf>
    <xf numFmtId="0" fontId="36" fillId="0" borderId="0" xfId="2" applyFont="1" applyBorder="1" applyAlignment="1">
      <alignment horizontal="center" vertical="top"/>
    </xf>
    <xf numFmtId="0" fontId="36" fillId="0" borderId="0" xfId="2" applyFont="1" applyBorder="1" applyAlignment="1">
      <alignment horizontal="centerContinuous" vertical="top"/>
    </xf>
    <xf numFmtId="4" fontId="36" fillId="0" borderId="0" xfId="2" applyNumberFormat="1" applyFont="1" applyBorder="1" applyAlignment="1">
      <alignment horizontal="centerContinuous" vertical="top"/>
    </xf>
    <xf numFmtId="10" fontId="35" fillId="0" borderId="0" xfId="2" applyNumberFormat="1" applyFont="1" applyBorder="1" applyAlignment="1">
      <alignment horizontal="centerContinuous" vertical="top"/>
    </xf>
    <xf numFmtId="10" fontId="36" fillId="0" borderId="0" xfId="2" applyNumberFormat="1" applyFont="1" applyBorder="1" applyAlignment="1">
      <alignment horizontal="centerContinuous" vertical="top"/>
    </xf>
    <xf numFmtId="0" fontId="36" fillId="0" borderId="0" xfId="2" applyFont="1" applyBorder="1" applyAlignment="1">
      <alignment vertical="top"/>
    </xf>
    <xf numFmtId="4" fontId="36" fillId="0" borderId="0" xfId="2" applyNumberFormat="1" applyFont="1" applyBorder="1" applyAlignment="1">
      <alignment horizontal="center" vertical="top"/>
    </xf>
    <xf numFmtId="10" fontId="35" fillId="0" borderId="0" xfId="2" applyNumberFormat="1" applyFont="1" applyBorder="1" applyAlignment="1">
      <alignment horizontal="center" vertical="top"/>
    </xf>
    <xf numFmtId="10" fontId="36" fillId="0" borderId="0" xfId="2" applyNumberFormat="1" applyFont="1" applyBorder="1" applyAlignment="1">
      <alignment horizontal="right" vertical="top"/>
    </xf>
    <xf numFmtId="4" fontId="35" fillId="0" borderId="0" xfId="2" applyNumberFormat="1" applyFont="1" applyBorder="1" applyAlignment="1">
      <alignment horizontal="right" vertical="top"/>
    </xf>
    <xf numFmtId="44" fontId="88" fillId="2" borderId="0" xfId="2" applyNumberFormat="1" applyFont="1" applyFill="1" applyBorder="1" applyAlignment="1">
      <alignment horizontal="centerContinuous" vertical="top"/>
    </xf>
    <xf numFmtId="0" fontId="85" fillId="2" borderId="0" xfId="2" applyFont="1" applyFill="1" applyAlignment="1">
      <alignment horizontal="centerContinuous"/>
    </xf>
    <xf numFmtId="44" fontId="85" fillId="2" borderId="0" xfId="2" applyNumberFormat="1" applyFont="1" applyFill="1" applyAlignment="1">
      <alignment horizontal="centerContinuous"/>
    </xf>
    <xf numFmtId="0" fontId="87" fillId="2" borderId="0" xfId="2" applyFont="1" applyFill="1" applyBorder="1" applyAlignment="1">
      <alignment horizontal="centerContinuous" vertical="top"/>
    </xf>
    <xf numFmtId="0" fontId="9" fillId="0" borderId="92" xfId="2" applyBorder="1"/>
    <xf numFmtId="0" fontId="5" fillId="0" borderId="58" xfId="2" applyFont="1" applyBorder="1" applyAlignment="1">
      <alignment horizontal="left"/>
    </xf>
    <xf numFmtId="0" fontId="5" fillId="0" borderId="13" xfId="2" applyFont="1" applyBorder="1" applyAlignment="1">
      <alignment horizontal="center"/>
    </xf>
    <xf numFmtId="0" fontId="5" fillId="0" borderId="0" xfId="2" applyFont="1" applyBorder="1" applyAlignment="1">
      <alignment horizontal="centerContinuous"/>
    </xf>
    <xf numFmtId="0" fontId="9" fillId="0" borderId="8" xfId="2" applyBorder="1" applyAlignment="1">
      <alignment horizontal="centerContinuous"/>
    </xf>
    <xf numFmtId="0" fontId="5" fillId="0" borderId="7"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center"/>
    </xf>
    <xf numFmtId="0" fontId="5" fillId="0" borderId="8" xfId="2" applyFont="1" applyBorder="1" applyAlignment="1">
      <alignment horizontal="center"/>
    </xf>
    <xf numFmtId="0" fontId="9" fillId="0" borderId="15" xfId="2" applyBorder="1"/>
    <xf numFmtId="0" fontId="5" fillId="0" borderId="4" xfId="2" applyFont="1" applyBorder="1" applyAlignment="1">
      <alignment horizontal="center"/>
    </xf>
    <xf numFmtId="0" fontId="5" fillId="0" borderId="1" xfId="2" applyFont="1" applyBorder="1" applyAlignment="1">
      <alignment horizontal="center"/>
    </xf>
    <xf numFmtId="0" fontId="9" fillId="0" borderId="13" xfId="2" applyBorder="1" applyAlignment="1">
      <alignment horizontal="center"/>
    </xf>
    <xf numFmtId="191" fontId="9" fillId="0" borderId="13" xfId="6" applyNumberFormat="1" applyBorder="1" applyAlignment="1">
      <alignment horizontal="center"/>
    </xf>
    <xf numFmtId="0" fontId="9" fillId="0" borderId="1" xfId="2" applyBorder="1"/>
    <xf numFmtId="0" fontId="1" fillId="0" borderId="1" xfId="2" applyFont="1" applyBorder="1" applyAlignment="1">
      <alignment vertical="top"/>
    </xf>
    <xf numFmtId="0" fontId="1" fillId="0" borderId="1" xfId="2" applyFont="1" applyBorder="1"/>
    <xf numFmtId="0" fontId="1" fillId="0" borderId="1" xfId="2" applyFont="1" applyBorder="1" applyAlignment="1">
      <alignment horizontal="left"/>
    </xf>
    <xf numFmtId="0" fontId="9" fillId="0" borderId="15" xfId="2" applyBorder="1" applyAlignment="1">
      <alignment horizontal="center"/>
    </xf>
    <xf numFmtId="191" fontId="9" fillId="0" borderId="15" xfId="6" applyNumberFormat="1" applyBorder="1" applyAlignment="1">
      <alignment horizontal="center"/>
    </xf>
    <xf numFmtId="0" fontId="1" fillId="0" borderId="1" xfId="2" applyFont="1" applyBorder="1" applyAlignment="1">
      <alignment horizontal="center" vertical="top"/>
    </xf>
    <xf numFmtId="191" fontId="1" fillId="0" borderId="1" xfId="6" applyNumberFormat="1" applyFont="1" applyBorder="1" applyAlignment="1">
      <alignment horizontal="center" vertical="center"/>
    </xf>
    <xf numFmtId="0" fontId="9" fillId="0" borderId="1" xfId="2" applyBorder="1" applyAlignment="1">
      <alignment horizontal="center"/>
    </xf>
    <xf numFmtId="191" fontId="1" fillId="0" borderId="1" xfId="2" applyNumberFormat="1" applyFont="1" applyBorder="1"/>
    <xf numFmtId="0" fontId="1" fillId="0" borderId="1" xfId="2" applyFont="1" applyBorder="1" applyAlignment="1">
      <alignment horizontal="center"/>
    </xf>
    <xf numFmtId="0" fontId="9" fillId="0" borderId="1" xfId="2" applyBorder="1" applyAlignment="1">
      <alignment horizontal="left"/>
    </xf>
    <xf numFmtId="0" fontId="9" fillId="0" borderId="14" xfId="2" applyBorder="1" applyAlignment="1">
      <alignment horizontal="center"/>
    </xf>
    <xf numFmtId="191" fontId="9" fillId="0" borderId="14" xfId="6" applyNumberFormat="1" applyBorder="1" applyAlignment="1">
      <alignment horizontal="center"/>
    </xf>
    <xf numFmtId="191" fontId="1" fillId="0" borderId="1" xfId="6" applyNumberFormat="1" applyFont="1" applyBorder="1"/>
    <xf numFmtId="0" fontId="1" fillId="0" borderId="4" xfId="2" applyFont="1" applyBorder="1"/>
    <xf numFmtId="0" fontId="1" fillId="0" borderId="6" xfId="2" applyFont="1" applyBorder="1"/>
    <xf numFmtId="0" fontId="9" fillId="0" borderId="2" xfId="2" applyBorder="1"/>
    <xf numFmtId="0" fontId="1" fillId="0" borderId="2" xfId="2" applyFont="1" applyBorder="1"/>
    <xf numFmtId="0" fontId="1" fillId="0" borderId="3" xfId="2" applyFont="1" applyBorder="1"/>
    <xf numFmtId="191" fontId="9" fillId="0" borderId="3" xfId="6" applyNumberFormat="1" applyBorder="1" applyAlignment="1">
      <alignment horizontal="center"/>
    </xf>
    <xf numFmtId="191" fontId="9" fillId="0" borderId="1" xfId="2" applyNumberFormat="1" applyBorder="1"/>
    <xf numFmtId="0" fontId="1" fillId="0" borderId="7" xfId="2" applyFont="1" applyBorder="1"/>
    <xf numFmtId="0" fontId="1" fillId="0" borderId="8" xfId="2" applyFont="1" applyBorder="1"/>
    <xf numFmtId="0" fontId="1" fillId="0" borderId="9" xfId="2" applyFont="1" applyBorder="1"/>
    <xf numFmtId="0" fontId="1" fillId="0" borderId="10" xfId="2" applyFont="1" applyBorder="1"/>
    <xf numFmtId="2" fontId="9" fillId="0" borderId="10" xfId="2" applyNumberFormat="1" applyBorder="1" applyAlignment="1">
      <alignment horizontal="center"/>
    </xf>
    <xf numFmtId="2" fontId="9" fillId="0" borderId="15" xfId="2" applyNumberFormat="1" applyBorder="1"/>
    <xf numFmtId="0" fontId="1" fillId="0" borderId="11" xfId="2" applyFont="1" applyBorder="1"/>
    <xf numFmtId="2" fontId="9" fillId="0" borderId="1" xfId="2" applyNumberFormat="1" applyBorder="1" applyAlignment="1">
      <alignment horizontal="center"/>
    </xf>
    <xf numFmtId="2" fontId="9" fillId="0" borderId="1" xfId="2" applyNumberFormat="1" applyBorder="1"/>
    <xf numFmtId="0" fontId="5" fillId="0" borderId="58" xfId="2" applyFont="1" applyBorder="1"/>
    <xf numFmtId="0" fontId="5" fillId="0" borderId="8" xfId="2" applyFont="1" applyBorder="1" applyAlignment="1">
      <alignment horizontal="centerContinuous"/>
    </xf>
    <xf numFmtId="0" fontId="5" fillId="0" borderId="7" xfId="2" applyFont="1" applyBorder="1" applyAlignment="1"/>
    <xf numFmtId="0" fontId="5" fillId="0" borderId="14" xfId="2" applyFont="1" applyBorder="1" applyAlignment="1"/>
    <xf numFmtId="0" fontId="5" fillId="0" borderId="0" xfId="2" applyFont="1" applyAlignment="1">
      <alignment horizontal="centerContinuous"/>
    </xf>
    <xf numFmtId="0" fontId="5" fillId="0" borderId="15" xfId="2" applyFont="1" applyBorder="1"/>
    <xf numFmtId="0" fontId="5" fillId="0" borderId="9" xfId="2" applyFont="1" applyBorder="1"/>
    <xf numFmtId="0" fontId="5" fillId="0" borderId="10" xfId="2" applyFont="1" applyBorder="1"/>
    <xf numFmtId="0" fontId="5" fillId="0" borderId="11" xfId="2" applyFont="1" applyBorder="1"/>
    <xf numFmtId="0" fontId="9" fillId="0" borderId="3" xfId="2" applyBorder="1"/>
    <xf numFmtId="0" fontId="9" fillId="0" borderId="12" xfId="2" applyBorder="1"/>
    <xf numFmtId="0" fontId="1" fillId="0" borderId="5" xfId="2" applyFont="1" applyBorder="1"/>
    <xf numFmtId="0" fontId="9" fillId="0" borderId="6" xfId="2" applyBorder="1"/>
    <xf numFmtId="0" fontId="9" fillId="0" borderId="5" xfId="2" applyBorder="1"/>
    <xf numFmtId="0" fontId="9" fillId="0" borderId="9" xfId="2" applyBorder="1" applyAlignment="1">
      <alignment horizontal="left"/>
    </xf>
    <xf numFmtId="0" fontId="48" fillId="0" borderId="9" xfId="2" applyFont="1" applyBorder="1"/>
    <xf numFmtId="0" fontId="41" fillId="0" borderId="57" xfId="2" applyFont="1" applyBorder="1" applyAlignment="1">
      <alignment horizontal="centerContinuous" vertical="center"/>
    </xf>
    <xf numFmtId="0" fontId="36" fillId="0" borderId="57" xfId="2" applyFont="1" applyBorder="1" applyAlignment="1">
      <alignment horizontal="centerContinuous" vertical="center"/>
    </xf>
    <xf numFmtId="0" fontId="35" fillId="0" borderId="58" xfId="2" applyFont="1" applyBorder="1" applyAlignment="1">
      <alignment horizontal="centerContinuous" vertical="center"/>
    </xf>
    <xf numFmtId="0" fontId="36" fillId="0" borderId="60" xfId="2" applyFont="1" applyBorder="1" applyAlignment="1">
      <alignment horizontal="centerContinuous"/>
    </xf>
    <xf numFmtId="0" fontId="36" fillId="0" borderId="0" xfId="2" applyFont="1" applyAlignment="1">
      <alignment horizontal="centerContinuous"/>
    </xf>
    <xf numFmtId="0" fontId="9" fillId="0" borderId="61" xfId="2" applyBorder="1" applyAlignment="1">
      <alignment horizontal="centerContinuous"/>
    </xf>
    <xf numFmtId="0" fontId="5" fillId="0" borderId="7" xfId="2" applyFont="1" applyBorder="1" applyAlignment="1">
      <alignment horizontal="centerContinuous"/>
    </xf>
    <xf numFmtId="0" fontId="9" fillId="0" borderId="13" xfId="2" applyBorder="1"/>
    <xf numFmtId="0" fontId="9" fillId="0" borderId="14" xfId="2" applyBorder="1"/>
    <xf numFmtId="0" fontId="9" fillId="0" borderId="4" xfId="2" applyBorder="1"/>
    <xf numFmtId="0" fontId="41" fillId="0" borderId="5" xfId="2" applyFont="1" applyBorder="1" applyAlignment="1">
      <alignment horizontal="center" vertical="center"/>
    </xf>
    <xf numFmtId="0" fontId="41" fillId="0" borderId="5" xfId="2" applyFont="1" applyBorder="1" applyAlignment="1">
      <alignment horizontal="centerContinuous" vertical="center"/>
    </xf>
    <xf numFmtId="0" fontId="41" fillId="0" borderId="6" xfId="2" applyFont="1" applyBorder="1" applyAlignment="1">
      <alignment horizontal="center" vertical="center"/>
    </xf>
    <xf numFmtId="0" fontId="9" fillId="0" borderId="11" xfId="2" applyBorder="1" applyAlignment="1"/>
    <xf numFmtId="0" fontId="9" fillId="0" borderId="9" xfId="2" applyBorder="1" applyAlignment="1"/>
    <xf numFmtId="0" fontId="9" fillId="0" borderId="9" xfId="2" applyBorder="1" applyAlignment="1">
      <alignment horizontal="centerContinuous" vertical="center"/>
    </xf>
    <xf numFmtId="0" fontId="9" fillId="0" borderId="10" xfId="2" applyBorder="1" applyAlignment="1">
      <alignment horizontal="centerContinuous" vertical="center"/>
    </xf>
    <xf numFmtId="0" fontId="5" fillId="0" borderId="4" xfId="2" applyFont="1" applyBorder="1" applyAlignment="1">
      <alignment horizontal="left"/>
    </xf>
    <xf numFmtId="0" fontId="5" fillId="0" borderId="0" xfId="2" applyFont="1" applyBorder="1" applyAlignment="1">
      <alignment horizontal="left"/>
    </xf>
    <xf numFmtId="0" fontId="9" fillId="0" borderId="0" xfId="2" applyAlignment="1"/>
    <xf numFmtId="0" fontId="5" fillId="0" borderId="0" xfId="2" applyFont="1" applyBorder="1" applyAlignment="1">
      <alignment horizontal="right"/>
    </xf>
    <xf numFmtId="0" fontId="5" fillId="0" borderId="7" xfId="2" applyFont="1" applyBorder="1"/>
    <xf numFmtId="0" fontId="5" fillId="0" borderId="0" xfId="2" applyFont="1" applyBorder="1" applyAlignment="1">
      <alignment horizontal="center"/>
    </xf>
    <xf numFmtId="0" fontId="9" fillId="0" borderId="1" xfId="2" applyBorder="1" applyAlignment="1">
      <alignment horizontal="centerContinuous" vertical="center" wrapText="1"/>
    </xf>
    <xf numFmtId="0" fontId="9" fillId="0" borderId="1" xfId="2" applyBorder="1" applyAlignment="1">
      <alignment horizontal="center" vertical="center"/>
    </xf>
    <xf numFmtId="0" fontId="9" fillId="0" borderId="1" xfId="2" applyBorder="1" applyAlignment="1"/>
    <xf numFmtId="4" fontId="9" fillId="0" borderId="1" xfId="2" applyNumberFormat="1" applyBorder="1"/>
    <xf numFmtId="0" fontId="9" fillId="0" borderId="60" xfId="2" applyBorder="1" applyAlignment="1"/>
    <xf numFmtId="0" fontId="35" fillId="0" borderId="3" xfId="2" applyFont="1" applyBorder="1" applyAlignment="1">
      <alignment horizontal="center" vertical="center" wrapText="1"/>
    </xf>
    <xf numFmtId="0" fontId="1" fillId="0" borderId="4" xfId="11" applyFont="1" applyBorder="1"/>
    <xf numFmtId="0" fontId="1" fillId="0" borderId="5" xfId="11" applyFont="1" applyBorder="1" applyAlignment="1">
      <alignment horizontal="left"/>
    </xf>
    <xf numFmtId="0" fontId="2" fillId="0" borderId="5" xfId="11" applyFont="1" applyBorder="1" applyAlignment="1">
      <alignment horizontal="left"/>
    </xf>
    <xf numFmtId="0" fontId="1" fillId="0" borderId="6" xfId="11" applyFont="1" applyBorder="1"/>
    <xf numFmtId="0" fontId="1" fillId="0" borderId="0" xfId="11" applyFont="1"/>
    <xf numFmtId="0" fontId="1" fillId="0" borderId="7" xfId="11" applyFont="1" applyBorder="1"/>
    <xf numFmtId="0" fontId="1" fillId="0" borderId="0" xfId="11" applyFont="1" applyBorder="1" applyAlignment="1">
      <alignment horizontal="left"/>
    </xf>
    <xf numFmtId="0" fontId="1" fillId="0" borderId="8" xfId="11" applyFont="1" applyBorder="1" applyAlignment="1">
      <alignment horizontal="right" indent="15"/>
    </xf>
    <xf numFmtId="0" fontId="2" fillId="0" borderId="0" xfId="11" applyFont="1" applyBorder="1"/>
    <xf numFmtId="0" fontId="1" fillId="0" borderId="8" xfId="11" applyFont="1" applyBorder="1"/>
    <xf numFmtId="0" fontId="5" fillId="0" borderId="0" xfId="11" applyFont="1" applyBorder="1" applyAlignment="1">
      <alignment horizontal="center"/>
    </xf>
    <xf numFmtId="4" fontId="1" fillId="0" borderId="0" xfId="11" applyNumberFormat="1" applyFont="1" applyBorder="1"/>
    <xf numFmtId="0" fontId="2" fillId="0" borderId="4" xfId="11" applyFont="1" applyBorder="1"/>
    <xf numFmtId="0" fontId="1" fillId="0" borderId="11" xfId="11" applyFont="1" applyBorder="1"/>
    <xf numFmtId="0" fontId="1" fillId="0" borderId="9" xfId="11" applyFont="1" applyBorder="1" applyAlignment="1">
      <alignment horizontal="left"/>
    </xf>
    <xf numFmtId="0" fontId="1" fillId="0" borderId="10" xfId="11" applyFont="1" applyBorder="1" applyAlignment="1">
      <alignment horizontal="right"/>
    </xf>
    <xf numFmtId="0" fontId="1" fillId="0" borderId="0" xfId="11" applyFont="1" applyAlignment="1">
      <alignment wrapText="1"/>
    </xf>
    <xf numFmtId="0" fontId="2" fillId="0" borderId="1" xfId="11" applyFont="1" applyBorder="1" applyAlignment="1">
      <alignment horizontal="center" vertical="center"/>
    </xf>
    <xf numFmtId="0" fontId="2" fillId="0" borderId="13" xfId="11" applyFont="1" applyBorder="1" applyAlignment="1">
      <alignment horizontal="left" vertical="center"/>
    </xf>
    <xf numFmtId="0" fontId="2" fillId="0" borderId="13" xfId="11" applyFont="1" applyBorder="1" applyAlignment="1">
      <alignment horizontal="center" vertical="center"/>
    </xf>
    <xf numFmtId="4" fontId="2" fillId="0" borderId="13" xfId="11" applyNumberFormat="1" applyFont="1" applyBorder="1" applyAlignment="1">
      <alignment horizontal="center" vertical="center"/>
    </xf>
    <xf numFmtId="0" fontId="2" fillId="0" borderId="2" xfId="11" applyFont="1" applyBorder="1" applyAlignment="1">
      <alignment horizontal="center" vertical="center"/>
    </xf>
    <xf numFmtId="0" fontId="2" fillId="0" borderId="1" xfId="11" applyFont="1" applyBorder="1" applyAlignment="1">
      <alignment horizontal="center" vertical="center" wrapText="1"/>
    </xf>
    <xf numFmtId="0" fontId="2" fillId="0" borderId="3" xfId="11" applyFont="1" applyBorder="1" applyAlignment="1">
      <alignment horizontal="center" vertical="center"/>
    </xf>
    <xf numFmtId="0" fontId="1" fillId="0" borderId="0" xfId="11" applyFont="1" applyAlignment="1">
      <alignment horizontal="centerContinuous" vertical="center" wrapText="1"/>
    </xf>
    <xf numFmtId="0" fontId="1" fillId="0" borderId="0" xfId="11" applyFont="1" applyAlignment="1">
      <alignment vertical="center"/>
    </xf>
    <xf numFmtId="4" fontId="91" fillId="11" borderId="0" xfId="12" applyNumberFormat="1" applyFont="1" applyFill="1" applyBorder="1" applyAlignment="1">
      <alignment horizontal="center" vertical="center"/>
    </xf>
    <xf numFmtId="0" fontId="91" fillId="11" borderId="0" xfId="12" applyNumberFormat="1" applyFont="1" applyFill="1" applyBorder="1" applyAlignment="1">
      <alignment vertical="center"/>
    </xf>
    <xf numFmtId="0" fontId="3" fillId="0" borderId="2" xfId="11" applyFont="1" applyFill="1" applyBorder="1" applyAlignment="1">
      <alignment horizontal="center" vertical="center"/>
    </xf>
    <xf numFmtId="0" fontId="3" fillId="0" borderId="1" xfId="11" applyFont="1" applyFill="1" applyBorder="1" applyAlignment="1">
      <alignment horizontal="center" vertical="center" wrapText="1"/>
    </xf>
    <xf numFmtId="0" fontId="3" fillId="0" borderId="3" xfId="11" applyFont="1" applyFill="1" applyBorder="1" applyAlignment="1">
      <alignment horizontal="center" vertical="center"/>
    </xf>
    <xf numFmtId="0" fontId="4" fillId="0" borderId="0" xfId="11" applyFont="1" applyFill="1" applyAlignment="1">
      <alignment horizontal="centerContinuous" vertical="center" wrapText="1"/>
    </xf>
    <xf numFmtId="0" fontId="4" fillId="0" borderId="0" xfId="11" applyFont="1" applyFill="1" applyAlignment="1">
      <alignment vertical="center"/>
    </xf>
    <xf numFmtId="0" fontId="6" fillId="0" borderId="14" xfId="11" applyFont="1" applyBorder="1" applyAlignment="1">
      <alignment vertical="top"/>
    </xf>
    <xf numFmtId="0" fontId="6" fillId="0" borderId="0" xfId="11" applyFont="1" applyBorder="1" applyAlignment="1">
      <alignment horizontal="left"/>
    </xf>
    <xf numFmtId="0" fontId="7" fillId="0" borderId="14" xfId="11" applyFont="1" applyBorder="1" applyAlignment="1">
      <alignment horizontal="right"/>
    </xf>
    <xf numFmtId="0" fontId="8" fillId="0" borderId="14" xfId="11" applyFont="1" applyBorder="1" applyAlignment="1">
      <alignment horizontal="center" vertical="justify"/>
    </xf>
    <xf numFmtId="0" fontId="6" fillId="0" borderId="13" xfId="11" applyFont="1" applyBorder="1" applyAlignment="1">
      <alignment vertical="top"/>
    </xf>
    <xf numFmtId="0" fontId="6" fillId="0" borderId="0" xfId="11" applyFont="1" applyAlignment="1">
      <alignment vertical="top"/>
    </xf>
    <xf numFmtId="0" fontId="6" fillId="0" borderId="0" xfId="11" applyFont="1" applyBorder="1" applyAlignment="1">
      <alignment horizontal="left" vertical="top"/>
    </xf>
    <xf numFmtId="0" fontId="6" fillId="0" borderId="14" xfId="11" applyFont="1" applyBorder="1" applyAlignment="1">
      <alignment horizontal="right" vertical="top" wrapText="1"/>
    </xf>
    <xf numFmtId="0" fontId="6" fillId="0" borderId="15" xfId="11" applyFont="1" applyBorder="1" applyAlignment="1">
      <alignment vertical="top"/>
    </xf>
    <xf numFmtId="0" fontId="6" fillId="0" borderId="9" xfId="11" applyFont="1" applyBorder="1" applyAlignment="1">
      <alignment horizontal="left"/>
    </xf>
    <xf numFmtId="0" fontId="7" fillId="0" borderId="15" xfId="11" applyFont="1" applyBorder="1" applyAlignment="1">
      <alignment horizontal="right"/>
    </xf>
    <xf numFmtId="4" fontId="6" fillId="0" borderId="15" xfId="11" applyNumberFormat="1" applyFont="1" applyBorder="1" applyAlignment="1">
      <alignment horizontal="center" vertical="top"/>
    </xf>
    <xf numFmtId="0" fontId="10" fillId="0" borderId="15" xfId="11" applyFont="1" applyBorder="1" applyAlignment="1">
      <alignment horizontal="right"/>
    </xf>
    <xf numFmtId="0" fontId="6" fillId="0" borderId="5" xfId="11" applyFont="1" applyBorder="1" applyAlignment="1">
      <alignment horizontal="left" vertical="top"/>
    </xf>
    <xf numFmtId="0" fontId="7" fillId="0" borderId="6" xfId="11" applyFont="1" applyBorder="1" applyAlignment="1">
      <alignment horizontal="right"/>
    </xf>
    <xf numFmtId="0" fontId="7" fillId="0" borderId="5" xfId="11" applyFont="1" applyBorder="1"/>
    <xf numFmtId="0" fontId="6" fillId="0" borderId="5" xfId="11" applyFont="1" applyBorder="1"/>
    <xf numFmtId="0" fontId="6" fillId="0" borderId="4" xfId="11" applyFont="1" applyBorder="1" applyAlignment="1">
      <alignment vertical="top"/>
    </xf>
    <xf numFmtId="0" fontId="6" fillId="0" borderId="5" xfId="11" applyFont="1" applyBorder="1" applyAlignment="1">
      <alignment vertical="top"/>
    </xf>
    <xf numFmtId="0" fontId="6" fillId="0" borderId="6" xfId="11" applyFont="1" applyBorder="1" applyAlignment="1">
      <alignment vertical="top"/>
    </xf>
    <xf numFmtId="0" fontId="7" fillId="0" borderId="8" xfId="11" applyFont="1" applyBorder="1" applyAlignment="1">
      <alignment horizontal="right"/>
    </xf>
    <xf numFmtId="0" fontId="6" fillId="0" borderId="0" xfId="11" applyFont="1" applyBorder="1"/>
    <xf numFmtId="0" fontId="6" fillId="0" borderId="7" xfId="11" applyFont="1" applyBorder="1" applyAlignment="1">
      <alignment vertical="top"/>
    </xf>
    <xf numFmtId="0" fontId="6" fillId="0" borderId="0" xfId="11" applyFont="1" applyBorder="1" applyAlignment="1">
      <alignment vertical="top"/>
    </xf>
    <xf numFmtId="0" fontId="6" fillId="0" borderId="8" xfId="11" applyFont="1" applyBorder="1" applyAlignment="1">
      <alignment vertical="top"/>
    </xf>
    <xf numFmtId="0" fontId="7" fillId="0" borderId="0" xfId="11" applyFont="1" applyBorder="1"/>
    <xf numFmtId="0" fontId="6" fillId="0" borderId="10" xfId="11" applyFont="1" applyBorder="1" applyAlignment="1">
      <alignment horizontal="right"/>
    </xf>
    <xf numFmtId="0" fontId="6" fillId="0" borderId="9" xfId="11" applyFont="1" applyBorder="1"/>
    <xf numFmtId="0" fontId="6" fillId="0" borderId="11" xfId="11" applyFont="1" applyBorder="1" applyAlignment="1">
      <alignment vertical="top"/>
    </xf>
    <xf numFmtId="0" fontId="6" fillId="0" borderId="9" xfId="11" applyFont="1" applyBorder="1" applyAlignment="1">
      <alignment vertical="top"/>
    </xf>
    <xf numFmtId="0" fontId="6" fillId="0" borderId="10" xfId="11" applyFont="1" applyBorder="1" applyAlignment="1">
      <alignment vertical="top"/>
    </xf>
    <xf numFmtId="0" fontId="90" fillId="0" borderId="0" xfId="11" applyAlignment="1">
      <alignment vertical="top"/>
    </xf>
    <xf numFmtId="0" fontId="90" fillId="0" borderId="0" xfId="11" applyAlignment="1">
      <alignment horizontal="left" vertical="top"/>
    </xf>
    <xf numFmtId="0" fontId="90" fillId="0" borderId="0" xfId="11" applyAlignment="1">
      <alignment horizontal="right" vertical="top" wrapText="1"/>
    </xf>
    <xf numFmtId="4" fontId="90" fillId="0" borderId="0" xfId="11" applyNumberFormat="1" applyAlignment="1">
      <alignment horizontal="center" vertical="top"/>
    </xf>
    <xf numFmtId="4" fontId="90" fillId="0" borderId="0" xfId="11" applyNumberFormat="1" applyAlignment="1">
      <alignment vertical="top"/>
    </xf>
    <xf numFmtId="0" fontId="93" fillId="12" borderId="1" xfId="0" applyFont="1" applyFill="1" applyBorder="1" applyAlignment="1">
      <alignment horizontal="center" vertical="center" wrapText="1"/>
    </xf>
    <xf numFmtId="0" fontId="93" fillId="12" borderId="1" xfId="0" applyFont="1" applyFill="1" applyBorder="1" applyAlignment="1">
      <alignment vertical="top" wrapText="1"/>
    </xf>
    <xf numFmtId="0" fontId="93" fillId="12" borderId="1" xfId="0" applyFont="1" applyFill="1" applyBorder="1" applyAlignment="1">
      <alignment horizontal="center" vertical="top" wrapText="1"/>
    </xf>
    <xf numFmtId="0" fontId="0" fillId="0" borderId="1" xfId="0" applyBorder="1" applyAlignment="1">
      <alignment horizontal="center" vertical="center" wrapText="1"/>
    </xf>
    <xf numFmtId="0" fontId="94" fillId="0" borderId="1" xfId="0" applyFont="1"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justify" vertical="top" wrapText="1"/>
    </xf>
    <xf numFmtId="0" fontId="96" fillId="0" borderId="6" xfId="11" applyFont="1" applyBorder="1" applyAlignment="1">
      <alignment horizontal="right"/>
    </xf>
    <xf numFmtId="0" fontId="5" fillId="0" borderId="5" xfId="11" applyFont="1" applyBorder="1" applyAlignment="1">
      <alignment horizontal="center" vertical="center" wrapText="1"/>
    </xf>
    <xf numFmtId="0" fontId="90" fillId="0" borderId="5" xfId="11" applyBorder="1" applyAlignment="1">
      <alignment horizontal="center" vertical="center" wrapText="1"/>
    </xf>
    <xf numFmtId="0" fontId="90" fillId="0" borderId="6" xfId="11" applyBorder="1" applyAlignment="1">
      <alignment horizontal="center" vertical="center" wrapText="1"/>
    </xf>
    <xf numFmtId="0" fontId="90" fillId="0" borderId="9" xfId="11" applyBorder="1" applyAlignment="1">
      <alignment horizontal="center" vertical="center" wrapText="1"/>
    </xf>
    <xf numFmtId="0" fontId="90" fillId="0" borderId="10" xfId="11" applyBorder="1" applyAlignment="1">
      <alignment horizontal="center" vertical="center" wrapText="1"/>
    </xf>
    <xf numFmtId="0" fontId="3" fillId="0" borderId="4" xfId="11" applyFont="1" applyBorder="1" applyAlignment="1">
      <alignment horizontal="justify" vertical="top" wrapText="1"/>
    </xf>
    <xf numFmtId="0" fontId="4" fillId="0" borderId="5" xfId="11" applyFont="1" applyBorder="1" applyAlignment="1">
      <alignment horizontal="justify" vertical="top" wrapText="1"/>
    </xf>
    <xf numFmtId="0" fontId="4" fillId="0" borderId="6" xfId="11" applyFont="1" applyBorder="1" applyAlignment="1">
      <alignment horizontal="justify" vertical="top" wrapText="1"/>
    </xf>
    <xf numFmtId="0" fontId="4" fillId="0" borderId="11" xfId="11" applyFont="1" applyBorder="1" applyAlignment="1">
      <alignment horizontal="justify" vertical="top" wrapText="1"/>
    </xf>
    <xf numFmtId="0" fontId="4" fillId="0" borderId="9" xfId="11" applyFont="1" applyBorder="1" applyAlignment="1">
      <alignment horizontal="justify" vertical="top" wrapText="1"/>
    </xf>
    <xf numFmtId="0" fontId="4" fillId="0" borderId="10" xfId="11" applyFont="1" applyBorder="1" applyAlignment="1">
      <alignment horizontal="justify" vertical="top" wrapText="1"/>
    </xf>
    <xf numFmtId="0" fontId="5" fillId="0" borderId="12" xfId="11" applyFont="1" applyBorder="1" applyAlignment="1">
      <alignment horizontal="center"/>
    </xf>
    <xf numFmtId="0" fontId="5" fillId="0" borderId="3" xfId="11" applyFont="1" applyBorder="1" applyAlignment="1">
      <alignment horizontal="center"/>
    </xf>
    <xf numFmtId="0" fontId="95" fillId="0" borderId="0" xfId="11" applyFont="1" applyBorder="1" applyAlignment="1">
      <alignment horizontal="center"/>
    </xf>
    <xf numFmtId="0" fontId="95" fillId="0" borderId="8" xfId="11" applyFont="1" applyBorder="1" applyAlignment="1">
      <alignment horizontal="center"/>
    </xf>
    <xf numFmtId="0" fontId="30" fillId="0" borderId="7" xfId="2" applyFont="1" applyFill="1" applyBorder="1" applyAlignment="1">
      <alignment horizontal="center" vertical="center"/>
    </xf>
    <xf numFmtId="0" fontId="29" fillId="0" borderId="0" xfId="2" applyFont="1" applyFill="1" applyBorder="1" applyAlignment="1">
      <alignment horizontal="center" vertical="center"/>
    </xf>
    <xf numFmtId="0" fontId="12" fillId="0" borderId="16" xfId="2" applyFont="1" applyFill="1" applyBorder="1" applyAlignment="1">
      <alignment horizontal="right" vertical="center"/>
    </xf>
    <xf numFmtId="0" fontId="12" fillId="0" borderId="17" xfId="2" applyFont="1" applyFill="1" applyBorder="1" applyAlignment="1">
      <alignment horizontal="right" vertical="center"/>
    </xf>
    <xf numFmtId="0" fontId="13" fillId="0" borderId="17" xfId="2" applyFont="1" applyFill="1" applyBorder="1" applyAlignment="1">
      <alignment horizontal="justify" vertical="center"/>
    </xf>
    <xf numFmtId="0" fontId="13" fillId="0" borderId="18" xfId="2" applyFont="1" applyFill="1" applyBorder="1" applyAlignment="1">
      <alignment horizontal="justify" vertical="center"/>
    </xf>
    <xf numFmtId="0" fontId="14" fillId="0" borderId="7" xfId="2" applyFont="1" applyBorder="1" applyAlignment="1">
      <alignment horizontal="center" vertical="center" wrapText="1"/>
    </xf>
    <xf numFmtId="0" fontId="15" fillId="0" borderId="0" xfId="2" applyFont="1" applyAlignment="1">
      <alignment horizontal="center" vertical="center" wrapText="1"/>
    </xf>
    <xf numFmtId="0" fontId="12" fillId="0" borderId="19" xfId="2" applyFont="1" applyFill="1" applyBorder="1" applyAlignment="1">
      <alignment horizontal="right" vertical="center"/>
    </xf>
    <xf numFmtId="0" fontId="12" fillId="0" borderId="20" xfId="2" applyFont="1" applyFill="1" applyBorder="1" applyAlignment="1">
      <alignment horizontal="right" vertical="center"/>
    </xf>
    <xf numFmtId="0" fontId="12" fillId="0" borderId="22" xfId="2" applyFont="1" applyFill="1" applyBorder="1" applyAlignment="1">
      <alignment horizontal="right" vertical="center"/>
    </xf>
    <xf numFmtId="0" fontId="12" fillId="0" borderId="23" xfId="2" applyFont="1" applyFill="1" applyBorder="1" applyAlignment="1">
      <alignment horizontal="right" vertical="center"/>
    </xf>
    <xf numFmtId="0" fontId="29" fillId="0" borderId="32" xfId="2" applyFont="1" applyFill="1" applyBorder="1" applyAlignment="1">
      <alignment horizontal="center" vertical="center"/>
    </xf>
    <xf numFmtId="166" fontId="29" fillId="0" borderId="0" xfId="2" applyNumberFormat="1" applyFont="1" applyFill="1" applyBorder="1" applyAlignment="1">
      <alignment horizontal="center" vertical="center"/>
    </xf>
    <xf numFmtId="167" fontId="29" fillId="0" borderId="0" xfId="2" applyNumberFormat="1" applyFont="1" applyFill="1" applyBorder="1" applyAlignment="1">
      <alignment horizontal="center" vertical="center"/>
    </xf>
    <xf numFmtId="0" fontId="29" fillId="0" borderId="0" xfId="2" applyNumberFormat="1" applyFont="1" applyFill="1" applyBorder="1" applyAlignment="1">
      <alignment horizontal="center" vertical="center"/>
    </xf>
    <xf numFmtId="0" fontId="29" fillId="0" borderId="0" xfId="2" applyFont="1" applyFill="1" applyBorder="1" applyAlignment="1">
      <alignment horizontal="left" vertical="center"/>
    </xf>
    <xf numFmtId="0" fontId="23" fillId="0" borderId="0" xfId="2" applyFont="1" applyFill="1" applyBorder="1" applyAlignment="1">
      <alignment horizontal="center" vertical="center"/>
    </xf>
    <xf numFmtId="0" fontId="27" fillId="0" borderId="0" xfId="2" applyFont="1" applyFill="1" applyBorder="1" applyAlignment="1">
      <alignment horizontal="center" vertical="center"/>
    </xf>
    <xf numFmtId="0" fontId="30" fillId="0" borderId="0" xfId="2" applyFont="1" applyFill="1" applyBorder="1" applyAlignment="1">
      <alignment horizontal="center" vertical="center"/>
    </xf>
    <xf numFmtId="4" fontId="29" fillId="0" borderId="12" xfId="2" applyNumberFormat="1" applyFont="1" applyBorder="1" applyAlignment="1">
      <alignment horizontal="justify" vertical="center" wrapText="1"/>
    </xf>
    <xf numFmtId="4" fontId="29" fillId="0" borderId="2" xfId="2" applyNumberFormat="1" applyFont="1" applyBorder="1" applyAlignment="1">
      <alignment horizontal="justify" vertical="center" wrapText="1"/>
    </xf>
    <xf numFmtId="4" fontId="29" fillId="0" borderId="3" xfId="2" applyNumberFormat="1" applyFont="1" applyBorder="1" applyAlignment="1">
      <alignment horizontal="justify" vertical="center" wrapText="1"/>
    </xf>
    <xf numFmtId="10" fontId="27" fillId="2" borderId="0" xfId="2" applyNumberFormat="1" applyFont="1" applyFill="1" applyBorder="1" applyAlignment="1">
      <alignment horizontal="center" vertical="center"/>
    </xf>
    <xf numFmtId="0" fontId="4" fillId="0" borderId="22" xfId="2" applyFont="1" applyBorder="1" applyAlignment="1">
      <alignment horizontal="left" vertical="center" wrapText="1"/>
    </xf>
    <xf numFmtId="0" fontId="4" fillId="0" borderId="24" xfId="2" applyFont="1" applyBorder="1" applyAlignment="1">
      <alignment horizontal="left" vertical="center" wrapText="1"/>
    </xf>
    <xf numFmtId="0" fontId="4" fillId="0" borderId="23" xfId="2" applyFont="1" applyBorder="1" applyAlignment="1">
      <alignment horizontal="right" vertical="center" wrapText="1"/>
    </xf>
    <xf numFmtId="0" fontId="3" fillId="2" borderId="13"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0" borderId="13" xfId="2" applyFont="1" applyBorder="1" applyAlignment="1">
      <alignment horizontal="center" vertical="center"/>
    </xf>
    <xf numFmtId="0" fontId="3" fillId="0" borderId="15" xfId="2" applyFont="1" applyBorder="1" applyAlignment="1">
      <alignment horizontal="center" vertical="center"/>
    </xf>
    <xf numFmtId="0" fontId="4" fillId="0" borderId="4" xfId="2" applyFont="1" applyBorder="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11"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left" vertical="center"/>
    </xf>
    <xf numFmtId="44" fontId="3" fillId="3" borderId="4" xfId="2" applyNumberFormat="1" applyFont="1" applyFill="1" applyBorder="1" applyAlignment="1">
      <alignment horizontal="right" vertical="center"/>
    </xf>
    <xf numFmtId="44" fontId="3" fillId="3" borderId="6" xfId="2" applyNumberFormat="1" applyFont="1" applyFill="1" applyBorder="1" applyAlignment="1">
      <alignment horizontal="right" vertical="center"/>
    </xf>
    <xf numFmtId="44" fontId="3" fillId="3" borderId="11" xfId="2" applyNumberFormat="1" applyFont="1" applyFill="1" applyBorder="1" applyAlignment="1">
      <alignment horizontal="right" vertical="center"/>
    </xf>
    <xf numFmtId="44" fontId="3" fillId="3" borderId="10" xfId="2" applyNumberFormat="1" applyFont="1" applyFill="1" applyBorder="1" applyAlignment="1">
      <alignment horizontal="right" vertical="center"/>
    </xf>
    <xf numFmtId="2" fontId="3" fillId="0" borderId="12" xfId="2" applyNumberFormat="1" applyFont="1" applyBorder="1" applyAlignment="1">
      <alignment horizontal="right" vertical="center"/>
    </xf>
    <xf numFmtId="2" fontId="3" fillId="0" borderId="3" xfId="2" applyNumberFormat="1" applyFont="1" applyBorder="1" applyAlignment="1">
      <alignment horizontal="righ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3" xfId="2" applyFont="1" applyBorder="1" applyAlignment="1">
      <alignment horizontal="center" vertical="center"/>
    </xf>
    <xf numFmtId="0" fontId="4" fillId="0" borderId="15" xfId="2" applyFont="1" applyBorder="1" applyAlignment="1">
      <alignment horizontal="center" vertical="center"/>
    </xf>
    <xf numFmtId="44" fontId="3" fillId="0" borderId="4" xfId="2" applyNumberFormat="1" applyFont="1" applyBorder="1" applyAlignment="1">
      <alignment horizontal="center" vertical="center"/>
    </xf>
    <xf numFmtId="44" fontId="3" fillId="0" borderId="6" xfId="2" applyNumberFormat="1" applyFont="1" applyBorder="1" applyAlignment="1">
      <alignment horizontal="center" vertical="center"/>
    </xf>
    <xf numFmtId="44" fontId="3" fillId="0" borderId="11" xfId="2" applyNumberFormat="1" applyFont="1" applyBorder="1" applyAlignment="1">
      <alignment horizontal="center" vertical="center"/>
    </xf>
    <xf numFmtId="44" fontId="3" fillId="0" borderId="10" xfId="2" applyNumberFormat="1" applyFont="1" applyBorder="1" applyAlignment="1">
      <alignment horizontal="center" vertical="center"/>
    </xf>
    <xf numFmtId="44" fontId="35" fillId="4" borderId="12" xfId="2" applyNumberFormat="1" applyFont="1" applyFill="1" applyBorder="1" applyAlignment="1">
      <alignment horizontal="right" vertical="center"/>
    </xf>
    <xf numFmtId="44" fontId="35" fillId="4" borderId="3" xfId="2" applyNumberFormat="1" applyFont="1" applyFill="1" applyBorder="1" applyAlignment="1">
      <alignment horizontal="right" vertical="center"/>
    </xf>
    <xf numFmtId="2" fontId="4" fillId="0" borderId="12" xfId="2" applyNumberFormat="1" applyFont="1" applyBorder="1" applyAlignment="1">
      <alignment vertical="center"/>
    </xf>
    <xf numFmtId="2" fontId="4" fillId="0" borderId="3" xfId="2" applyNumberFormat="1" applyFont="1" applyBorder="1" applyAlignment="1">
      <alignment vertical="center"/>
    </xf>
    <xf numFmtId="2" fontId="3" fillId="0" borderId="12" xfId="2" applyNumberFormat="1" applyFont="1" applyBorder="1" applyAlignment="1">
      <alignment vertical="center"/>
    </xf>
    <xf numFmtId="2" fontId="3" fillId="0" borderId="3" xfId="2" applyNumberFormat="1" applyFont="1" applyBorder="1" applyAlignment="1">
      <alignment vertical="center"/>
    </xf>
    <xf numFmtId="2" fontId="35" fillId="2" borderId="2" xfId="2" applyNumberFormat="1" applyFont="1" applyFill="1" applyBorder="1" applyAlignment="1">
      <alignment vertical="center"/>
    </xf>
    <xf numFmtId="2" fontId="35" fillId="2" borderId="3" xfId="2" applyNumberFormat="1" applyFont="1" applyFill="1" applyBorder="1" applyAlignment="1">
      <alignment vertical="center"/>
    </xf>
    <xf numFmtId="44" fontId="3" fillId="0" borderId="12" xfId="2" applyNumberFormat="1" applyFont="1" applyBorder="1" applyAlignment="1">
      <alignment horizontal="center" vertical="center"/>
    </xf>
    <xf numFmtId="44" fontId="3" fillId="0" borderId="3" xfId="2" applyNumberFormat="1" applyFont="1" applyBorder="1" applyAlignment="1">
      <alignment horizontal="center" vertical="center"/>
    </xf>
    <xf numFmtId="0" fontId="3" fillId="2" borderId="1" xfId="2" applyFont="1" applyFill="1" applyBorder="1" applyAlignment="1">
      <alignment horizontal="center" vertical="center"/>
    </xf>
    <xf numFmtId="171" fontId="3" fillId="0" borderId="13" xfId="3" applyNumberFormat="1" applyFont="1" applyBorder="1" applyAlignment="1">
      <alignment horizontal="center" vertical="center"/>
    </xf>
    <xf numFmtId="171" fontId="3" fillId="0" borderId="15" xfId="3" applyNumberFormat="1" applyFont="1" applyBorder="1" applyAlignment="1">
      <alignment horizontal="center" vertical="center"/>
    </xf>
    <xf numFmtId="172" fontId="3" fillId="3" borderId="13" xfId="2" applyNumberFormat="1" applyFont="1" applyFill="1" applyBorder="1" applyAlignment="1">
      <alignment horizontal="center" vertical="center"/>
    </xf>
    <xf numFmtId="172" fontId="3" fillId="3" borderId="15" xfId="2" applyNumberFormat="1" applyFont="1" applyFill="1" applyBorder="1" applyAlignment="1">
      <alignment horizontal="center" vertical="center"/>
    </xf>
    <xf numFmtId="0" fontId="3" fillId="0" borderId="4" xfId="2" applyFont="1" applyBorder="1" applyAlignment="1">
      <alignment horizontal="justify" vertical="center" wrapText="1"/>
    </xf>
    <xf numFmtId="0" fontId="4" fillId="0" borderId="5" xfId="2" applyFont="1" applyBorder="1" applyAlignment="1">
      <alignment horizontal="justify" vertical="center"/>
    </xf>
    <xf numFmtId="0" fontId="4" fillId="0" borderId="6" xfId="2" applyFont="1" applyBorder="1" applyAlignment="1">
      <alignment horizontal="justify" vertical="center"/>
    </xf>
    <xf numFmtId="0" fontId="4" fillId="0" borderId="11" xfId="2" applyFont="1" applyBorder="1" applyAlignment="1">
      <alignment horizontal="justify" vertical="center"/>
    </xf>
    <xf numFmtId="0" fontId="4" fillId="0" borderId="9" xfId="2" applyFont="1" applyBorder="1" applyAlignment="1">
      <alignment horizontal="justify" vertical="center"/>
    </xf>
    <xf numFmtId="0" fontId="4" fillId="0" borderId="10" xfId="2" applyFont="1" applyBorder="1" applyAlignment="1">
      <alignment horizontal="justify" vertical="center"/>
    </xf>
    <xf numFmtId="2" fontId="4" fillId="0" borderId="12" xfId="2" applyNumberFormat="1" applyFont="1" applyBorder="1" applyAlignment="1">
      <alignment horizontal="right" vertical="center"/>
    </xf>
    <xf numFmtId="2" fontId="4" fillId="0" borderId="3" xfId="2" applyNumberFormat="1" applyFont="1" applyBorder="1" applyAlignment="1">
      <alignment horizontal="right" vertical="center"/>
    </xf>
    <xf numFmtId="2" fontId="35" fillId="2" borderId="12" xfId="2" applyNumberFormat="1" applyFont="1" applyFill="1" applyBorder="1" applyAlignment="1">
      <alignment horizontal="right" vertical="center"/>
    </xf>
    <xf numFmtId="2" fontId="35" fillId="2" borderId="3" xfId="2" applyNumberFormat="1" applyFont="1" applyFill="1" applyBorder="1" applyAlignment="1">
      <alignment horizontal="right" vertical="center"/>
    </xf>
    <xf numFmtId="0" fontId="3" fillId="2" borderId="13" xfId="2" applyFont="1" applyFill="1" applyBorder="1" applyAlignment="1">
      <alignment horizontal="center" vertical="center" wrapText="1"/>
    </xf>
    <xf numFmtId="0" fontId="3" fillId="2" borderId="15" xfId="2" applyFont="1" applyFill="1" applyBorder="1" applyAlignment="1">
      <alignment horizontal="center" vertical="center" wrapText="1"/>
    </xf>
    <xf numFmtId="10" fontId="3" fillId="0" borderId="13" xfId="2" applyNumberFormat="1" applyFont="1" applyBorder="1" applyAlignment="1">
      <alignment horizontal="center" vertical="center"/>
    </xf>
    <xf numFmtId="10" fontId="3" fillId="0" borderId="15" xfId="2" applyNumberFormat="1" applyFont="1" applyBorder="1" applyAlignment="1">
      <alignment horizontal="center" vertical="center"/>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0" fontId="4" fillId="0" borderId="11" xfId="2" applyFont="1" applyBorder="1" applyAlignment="1">
      <alignment horizontal="left" vertical="center" wrapText="1"/>
    </xf>
    <xf numFmtId="0" fontId="4" fillId="0" borderId="9" xfId="2" applyFont="1" applyBorder="1" applyAlignment="1">
      <alignment horizontal="left" vertical="center" wrapText="1"/>
    </xf>
    <xf numFmtId="0" fontId="4" fillId="0" borderId="10" xfId="2" applyFont="1" applyBorder="1" applyAlignment="1">
      <alignment horizontal="left" vertical="center" wrapText="1"/>
    </xf>
    <xf numFmtId="0" fontId="4" fillId="0" borderId="4"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0" xfId="2" applyFont="1" applyFill="1" applyBorder="1" applyAlignment="1">
      <alignment horizontal="left" vertical="center" wrapText="1"/>
    </xf>
    <xf numFmtId="2" fontId="4" fillId="0" borderId="13" xfId="2" applyNumberFormat="1" applyFont="1" applyBorder="1" applyAlignment="1">
      <alignment horizontal="center" vertical="center"/>
    </xf>
    <xf numFmtId="2" fontId="4" fillId="0" borderId="15" xfId="2" applyNumberFormat="1" applyFont="1" applyBorder="1" applyAlignment="1">
      <alignment horizontal="center" vertical="center"/>
    </xf>
    <xf numFmtId="10" fontId="3" fillId="3" borderId="13" xfId="2" applyNumberFormat="1" applyFont="1" applyFill="1" applyBorder="1" applyAlignment="1">
      <alignment horizontal="center" vertical="center"/>
    </xf>
    <xf numFmtId="10" fontId="3" fillId="3" borderId="15" xfId="2" applyNumberFormat="1" applyFont="1" applyFill="1" applyBorder="1" applyAlignment="1">
      <alignment horizontal="center" vertical="center"/>
    </xf>
    <xf numFmtId="0" fontId="4" fillId="0" borderId="11" xfId="2" applyFont="1" applyBorder="1" applyAlignment="1">
      <alignment horizontal="right" vertical="center"/>
    </xf>
    <xf numFmtId="0" fontId="4" fillId="0" borderId="9" xfId="2" applyFont="1" applyBorder="1" applyAlignment="1">
      <alignment horizontal="right" vertical="center"/>
    </xf>
    <xf numFmtId="0" fontId="4" fillId="0" borderId="10" xfId="2" applyFont="1" applyBorder="1" applyAlignment="1">
      <alignment horizontal="right" vertical="center"/>
    </xf>
    <xf numFmtId="0" fontId="3" fillId="0" borderId="0" xfId="2" applyFont="1" applyBorder="1" applyAlignment="1">
      <alignment horizontal="center" vertical="center"/>
    </xf>
    <xf numFmtId="0" fontId="4" fillId="0" borderId="12"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7" xfId="2" applyFont="1" applyBorder="1" applyAlignment="1">
      <alignment horizontal="right" vertical="center"/>
    </xf>
    <xf numFmtId="0" fontId="4" fillId="0" borderId="0" xfId="2" applyFont="1" applyBorder="1" applyAlignment="1">
      <alignment horizontal="right" vertical="center"/>
    </xf>
    <xf numFmtId="0" fontId="3" fillId="0" borderId="0" xfId="2" applyFont="1" applyBorder="1" applyAlignment="1">
      <alignment horizontal="right" vertical="center"/>
    </xf>
    <xf numFmtId="0" fontId="4" fillId="0" borderId="0" xfId="2" applyFont="1" applyBorder="1" applyAlignment="1">
      <alignment horizontal="center" vertical="center"/>
    </xf>
    <xf numFmtId="174" fontId="5" fillId="0" borderId="0" xfId="2" applyNumberFormat="1" applyFont="1" applyBorder="1" applyAlignment="1">
      <alignment horizontal="center" vertical="center"/>
    </xf>
    <xf numFmtId="0" fontId="3" fillId="0" borderId="8" xfId="2" applyFont="1" applyBorder="1" applyAlignment="1">
      <alignment horizontal="left" vertical="center"/>
    </xf>
    <xf numFmtId="174" fontId="3" fillId="0" borderId="0" xfId="2" applyNumberFormat="1" applyFont="1" applyBorder="1" applyAlignment="1">
      <alignment horizontal="center" vertical="center"/>
    </xf>
    <xf numFmtId="0" fontId="4" fillId="0" borderId="0" xfId="2" applyFont="1" applyFill="1" applyBorder="1" applyAlignment="1">
      <alignment horizontal="right" vertical="center"/>
    </xf>
    <xf numFmtId="44" fontId="5" fillId="0" borderId="0" xfId="2" applyNumberFormat="1" applyFont="1" applyBorder="1" applyAlignment="1">
      <alignment horizontal="center" vertical="center"/>
    </xf>
    <xf numFmtId="0" fontId="5" fillId="0" borderId="57" xfId="2" applyFont="1" applyBorder="1" applyAlignment="1">
      <alignment horizontal="justify" vertical="top"/>
    </xf>
    <xf numFmtId="0" fontId="5" fillId="0" borderId="58" xfId="2" applyFont="1" applyBorder="1" applyAlignment="1">
      <alignment horizontal="justify" vertical="top"/>
    </xf>
    <xf numFmtId="0" fontId="5" fillId="0" borderId="60" xfId="2" applyFont="1" applyBorder="1" applyAlignment="1">
      <alignment horizontal="justify" vertical="top"/>
    </xf>
    <xf numFmtId="0" fontId="5" fillId="0" borderId="0" xfId="2" applyFont="1" applyBorder="1" applyAlignment="1">
      <alignment horizontal="justify" vertical="top"/>
    </xf>
    <xf numFmtId="0" fontId="9" fillId="0" borderId="66" xfId="2" applyBorder="1" applyAlignment="1">
      <alignment horizontal="center" vertical="center" wrapText="1"/>
    </xf>
    <xf numFmtId="0" fontId="9" fillId="0" borderId="70" xfId="2" applyBorder="1" applyAlignment="1">
      <alignment horizontal="center" vertical="center" wrapText="1"/>
    </xf>
    <xf numFmtId="0" fontId="9" fillId="0" borderId="72" xfId="2" applyBorder="1" applyAlignment="1">
      <alignment horizontal="center" vertical="center" wrapText="1"/>
    </xf>
    <xf numFmtId="0" fontId="9" fillId="0" borderId="57" xfId="2" applyBorder="1" applyAlignment="1">
      <alignment horizontal="center" vertical="center" wrapText="1"/>
    </xf>
    <xf numFmtId="0" fontId="9" fillId="0" borderId="59" xfId="2" applyBorder="1" applyAlignment="1">
      <alignment horizontal="center" vertical="center" wrapText="1"/>
    </xf>
    <xf numFmtId="0" fontId="9" fillId="0" borderId="60" xfId="2" applyBorder="1" applyAlignment="1">
      <alignment horizontal="center" vertical="center" wrapText="1"/>
    </xf>
    <xf numFmtId="0" fontId="9" fillId="0" borderId="61" xfId="2" applyBorder="1" applyAlignment="1">
      <alignment horizontal="center" vertical="center" wrapText="1"/>
    </xf>
    <xf numFmtId="0" fontId="9" fillId="0" borderId="63" xfId="2" applyBorder="1" applyAlignment="1">
      <alignment horizontal="center" vertical="center" wrapText="1"/>
    </xf>
    <xf numFmtId="0" fontId="9" fillId="0" borderId="65" xfId="2" applyBorder="1" applyAlignment="1">
      <alignment horizontal="center" vertical="center" wrapText="1"/>
    </xf>
    <xf numFmtId="0" fontId="9" fillId="0" borderId="66" xfId="2" applyBorder="1" applyAlignment="1">
      <alignment horizontal="center" vertical="center"/>
    </xf>
    <xf numFmtId="0" fontId="9" fillId="0" borderId="70" xfId="2" applyBorder="1" applyAlignment="1">
      <alignment horizontal="center" vertical="center"/>
    </xf>
    <xf numFmtId="0" fontId="9" fillId="0" borderId="72" xfId="2" applyBorder="1" applyAlignment="1">
      <alignment horizontal="center" vertical="center"/>
    </xf>
    <xf numFmtId="0" fontId="9" fillId="0" borderId="71" xfId="2" applyBorder="1" applyAlignment="1">
      <alignment horizontal="center" vertical="center" wrapText="1"/>
    </xf>
    <xf numFmtId="0" fontId="9" fillId="0" borderId="67" xfId="2" applyBorder="1" applyAlignment="1">
      <alignment horizontal="center" vertical="center"/>
    </xf>
    <xf numFmtId="0" fontId="9" fillId="0" borderId="68" xfId="2" applyBorder="1" applyAlignment="1">
      <alignment horizontal="center" vertical="center"/>
    </xf>
    <xf numFmtId="0" fontId="9" fillId="0" borderId="69" xfId="2" applyBorder="1" applyAlignment="1">
      <alignment horizontal="center" vertical="center"/>
    </xf>
    <xf numFmtId="44" fontId="4" fillId="0" borderId="44" xfId="2" applyNumberFormat="1" applyFont="1" applyBorder="1" applyAlignment="1">
      <alignment horizontal="center" vertical="top"/>
    </xf>
    <xf numFmtId="44" fontId="4" fillId="0" borderId="20" xfId="2" applyNumberFormat="1" applyFont="1" applyBorder="1" applyAlignment="1">
      <alignment horizontal="center" vertical="top"/>
    </xf>
    <xf numFmtId="44" fontId="4" fillId="0" borderId="45" xfId="2" applyNumberFormat="1" applyFont="1" applyBorder="1" applyAlignment="1">
      <alignment horizontal="center" vertical="top"/>
    </xf>
    <xf numFmtId="0" fontId="3" fillId="0" borderId="5" xfId="2" applyFont="1" applyFill="1" applyBorder="1" applyAlignment="1">
      <alignment horizontal="center" vertical="top" wrapText="1"/>
    </xf>
    <xf numFmtId="0" fontId="3" fillId="0" borderId="54" xfId="2" applyFont="1" applyFill="1" applyBorder="1" applyAlignment="1">
      <alignment horizontal="center" vertical="top" wrapText="1"/>
    </xf>
    <xf numFmtId="0" fontId="3" fillId="0" borderId="31" xfId="2" applyFont="1" applyFill="1" applyBorder="1" applyAlignment="1">
      <alignment horizontal="center" vertical="top" wrapText="1"/>
    </xf>
    <xf numFmtId="0" fontId="3" fillId="0" borderId="73" xfId="2" applyFont="1" applyFill="1" applyBorder="1" applyAlignment="1">
      <alignment horizontal="center" vertical="top" wrapText="1"/>
    </xf>
    <xf numFmtId="178" fontId="4" fillId="0" borderId="44" xfId="2" applyNumberFormat="1" applyFont="1" applyBorder="1" applyAlignment="1">
      <alignment horizontal="center" vertical="top"/>
    </xf>
    <xf numFmtId="178" fontId="4" fillId="0" borderId="20" xfId="2" applyNumberFormat="1" applyFont="1" applyBorder="1" applyAlignment="1">
      <alignment horizontal="center" vertical="top"/>
    </xf>
    <xf numFmtId="178" fontId="4" fillId="0" borderId="45" xfId="2" applyNumberFormat="1" applyFont="1" applyBorder="1" applyAlignment="1">
      <alignment horizontal="center" vertical="top"/>
    </xf>
    <xf numFmtId="0" fontId="9" fillId="0" borderId="7" xfId="2" applyFont="1" applyBorder="1" applyAlignment="1">
      <alignment horizontal="left" vertical="center"/>
    </xf>
    <xf numFmtId="0" fontId="9" fillId="0" borderId="0" xfId="2" applyFont="1" applyBorder="1" applyAlignment="1">
      <alignment horizontal="center" vertical="center"/>
    </xf>
    <xf numFmtId="44" fontId="9" fillId="0" borderId="0" xfId="2" applyNumberFormat="1" applyFont="1" applyBorder="1" applyAlignment="1">
      <alignment horizontal="center" vertical="center"/>
    </xf>
    <xf numFmtId="44" fontId="9" fillId="0" borderId="82" xfId="2" applyNumberFormat="1" applyFont="1" applyBorder="1" applyAlignment="1">
      <alignment horizontal="center" vertical="center"/>
    </xf>
    <xf numFmtId="44" fontId="9" fillId="0" borderId="81" xfId="2" applyNumberFormat="1" applyFont="1" applyBorder="1" applyAlignment="1">
      <alignment horizontal="center" vertical="center"/>
    </xf>
    <xf numFmtId="172" fontId="9" fillId="0" borderId="80" xfId="2" applyNumberFormat="1" applyFont="1" applyBorder="1" applyAlignment="1">
      <alignment horizontal="right" vertical="center"/>
    </xf>
    <xf numFmtId="44" fontId="9" fillId="0" borderId="44" xfId="2" applyNumberFormat="1" applyBorder="1" applyAlignment="1">
      <alignment horizontal="center" vertical="top"/>
    </xf>
    <xf numFmtId="44" fontId="9" fillId="0" borderId="20" xfId="2" applyNumberFormat="1" applyBorder="1" applyAlignment="1">
      <alignment horizontal="center" vertical="top"/>
    </xf>
    <xf numFmtId="44" fontId="9" fillId="0" borderId="45" xfId="2" applyNumberFormat="1" applyBorder="1" applyAlignment="1">
      <alignment horizontal="center" vertical="top"/>
    </xf>
    <xf numFmtId="44" fontId="5" fillId="0" borderId="47" xfId="2" applyNumberFormat="1" applyFont="1" applyBorder="1" applyAlignment="1">
      <alignment horizontal="center" vertical="top"/>
    </xf>
    <xf numFmtId="44" fontId="5" fillId="0" borderId="23" xfId="2" applyNumberFormat="1" applyFont="1" applyBorder="1" applyAlignment="1">
      <alignment horizontal="center" vertical="top"/>
    </xf>
    <xf numFmtId="44" fontId="5" fillId="0" borderId="48" xfId="2" applyNumberFormat="1" applyFont="1" applyBorder="1" applyAlignment="1">
      <alignment horizontal="center" vertical="top"/>
    </xf>
    <xf numFmtId="0" fontId="13" fillId="0" borderId="17" xfId="2" applyFont="1" applyFill="1" applyBorder="1" applyAlignment="1">
      <alignment horizontal="justify" vertical="center" wrapText="1"/>
    </xf>
    <xf numFmtId="0" fontId="13" fillId="0" borderId="18" xfId="2" applyFont="1" applyFill="1" applyBorder="1" applyAlignment="1">
      <alignment horizontal="justify" vertical="center" wrapText="1"/>
    </xf>
    <xf numFmtId="0" fontId="23" fillId="2" borderId="13" xfId="2" applyFont="1" applyFill="1" applyBorder="1" applyAlignment="1">
      <alignment horizontal="center" vertical="center"/>
    </xf>
    <xf numFmtId="0" fontId="23" fillId="2" borderId="14" xfId="2" applyFont="1" applyFill="1" applyBorder="1" applyAlignment="1">
      <alignment horizontal="center" vertical="center"/>
    </xf>
    <xf numFmtId="44" fontId="23" fillId="2" borderId="13" xfId="2" applyNumberFormat="1" applyFont="1" applyFill="1" applyBorder="1" applyAlignment="1">
      <alignment horizontal="center" vertical="center"/>
    </xf>
    <xf numFmtId="44" fontId="23" fillId="2" borderId="14" xfId="2" applyNumberFormat="1" applyFont="1" applyFill="1" applyBorder="1" applyAlignment="1">
      <alignment horizontal="center" vertical="center"/>
    </xf>
    <xf numFmtId="0" fontId="23" fillId="2" borderId="13" xfId="2" applyFont="1" applyFill="1" applyBorder="1" applyAlignment="1">
      <alignment horizontal="center" vertical="center" wrapText="1"/>
    </xf>
    <xf numFmtId="0" fontId="23" fillId="2" borderId="14" xfId="2" applyFont="1" applyFill="1" applyBorder="1" applyAlignment="1">
      <alignment horizontal="center" vertical="center" wrapText="1"/>
    </xf>
    <xf numFmtId="0" fontId="24" fillId="7" borderId="4" xfId="2" applyFont="1" applyFill="1" applyBorder="1" applyAlignment="1">
      <alignment horizontal="center" vertical="center"/>
    </xf>
    <xf numFmtId="0" fontId="24" fillId="7" borderId="6" xfId="2" applyFont="1" applyFill="1" applyBorder="1" applyAlignment="1">
      <alignment horizontal="center" vertical="center"/>
    </xf>
    <xf numFmtId="0" fontId="24" fillId="7" borderId="11" xfId="2" applyFont="1" applyFill="1" applyBorder="1" applyAlignment="1">
      <alignment horizontal="center" vertical="center"/>
    </xf>
    <xf numFmtId="0" fontId="24" fillId="7" borderId="10" xfId="2" applyFont="1" applyFill="1" applyBorder="1" applyAlignment="1">
      <alignment horizontal="center" vertical="center"/>
    </xf>
    <xf numFmtId="44" fontId="24" fillId="7" borderId="13" xfId="2" applyNumberFormat="1" applyFont="1" applyFill="1" applyBorder="1" applyAlignment="1">
      <alignment horizontal="center" vertical="center"/>
    </xf>
    <xf numFmtId="44" fontId="24" fillId="7" borderId="15" xfId="2" applyNumberFormat="1" applyFont="1" applyFill="1" applyBorder="1" applyAlignment="1">
      <alignment horizontal="center" vertical="center"/>
    </xf>
    <xf numFmtId="10" fontId="24" fillId="7" borderId="13" xfId="2" applyNumberFormat="1" applyFont="1" applyFill="1" applyBorder="1" applyAlignment="1">
      <alignment horizontal="center" vertical="center"/>
    </xf>
    <xf numFmtId="10" fontId="24" fillId="7" borderId="15" xfId="2" applyNumberFormat="1" applyFont="1" applyFill="1" applyBorder="1" applyAlignment="1">
      <alignment horizontal="center" vertical="center"/>
    </xf>
    <xf numFmtId="10" fontId="29" fillId="0" borderId="0" xfId="2" applyNumberFormat="1" applyFont="1" applyBorder="1" applyAlignment="1">
      <alignment horizontal="center" vertical="center"/>
    </xf>
    <xf numFmtId="0" fontId="29" fillId="0" borderId="0" xfId="2" applyFont="1" applyAlignment="1">
      <alignment horizontal="center" vertical="center"/>
    </xf>
    <xf numFmtId="172" fontId="69" fillId="2" borderId="0" xfId="2" applyNumberFormat="1" applyFont="1" applyFill="1" applyBorder="1" applyAlignment="1">
      <alignment horizontal="center" vertical="center"/>
    </xf>
    <xf numFmtId="184" fontId="33" fillId="0" borderId="0" xfId="2" applyNumberFormat="1" applyFont="1" applyAlignment="1">
      <alignment horizontal="center"/>
    </xf>
    <xf numFmtId="44" fontId="23" fillId="7" borderId="13" xfId="2" applyNumberFormat="1" applyFont="1" applyFill="1" applyBorder="1" applyAlignment="1">
      <alignment horizontal="center" vertical="center"/>
    </xf>
    <xf numFmtId="44" fontId="23" fillId="7" borderId="15" xfId="2" applyNumberFormat="1" applyFont="1" applyFill="1" applyBorder="1" applyAlignment="1">
      <alignment horizontal="center" vertical="center"/>
    </xf>
    <xf numFmtId="44" fontId="35" fillId="9" borderId="0" xfId="2" applyNumberFormat="1" applyFont="1" applyFill="1" applyBorder="1" applyAlignment="1">
      <alignment horizontal="center" vertical="center"/>
    </xf>
    <xf numFmtId="44" fontId="4" fillId="0" borderId="44" xfId="2" applyNumberFormat="1" applyFont="1" applyBorder="1" applyAlignment="1">
      <alignment horizontal="left" vertical="center" wrapText="1"/>
    </xf>
    <xf numFmtId="44" fontId="4" fillId="0" borderId="45" xfId="2" applyNumberFormat="1" applyFont="1" applyBorder="1" applyAlignment="1">
      <alignment horizontal="left" vertical="center" wrapText="1"/>
    </xf>
    <xf numFmtId="44" fontId="4" fillId="0" borderId="27" xfId="2" applyNumberFormat="1" applyFont="1" applyBorder="1" applyAlignment="1">
      <alignment horizontal="left" vertical="center" wrapText="1"/>
    </xf>
    <xf numFmtId="0" fontId="80" fillId="0" borderId="12" xfId="2" applyFont="1" applyBorder="1" applyAlignment="1">
      <alignment horizontal="justify"/>
    </xf>
    <xf numFmtId="0" fontId="80" fillId="0" borderId="2" xfId="2" applyFont="1" applyBorder="1" applyAlignment="1">
      <alignment horizontal="justify"/>
    </xf>
    <xf numFmtId="0" fontId="80" fillId="0" borderId="3" xfId="2" applyFont="1" applyBorder="1" applyAlignment="1">
      <alignment horizontal="justify"/>
    </xf>
    <xf numFmtId="170" fontId="9" fillId="0" borderId="0" xfId="2" applyNumberFormat="1" applyAlignment="1">
      <alignment horizontal="left" vertical="center"/>
    </xf>
    <xf numFmtId="0" fontId="3" fillId="0" borderId="5" xfId="2" applyFont="1" applyFill="1" applyBorder="1" applyAlignment="1">
      <alignment horizontal="justify" vertical="center"/>
    </xf>
    <xf numFmtId="0" fontId="3" fillId="0" borderId="31" xfId="2" applyFont="1" applyFill="1" applyBorder="1" applyAlignment="1">
      <alignment horizontal="justify" vertical="center"/>
    </xf>
    <xf numFmtId="0" fontId="4" fillId="0" borderId="14"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 fillId="0" borderId="20" xfId="2" applyFont="1" applyBorder="1" applyAlignment="1">
      <alignment horizontal="justify" vertical="top" wrapText="1"/>
    </xf>
    <xf numFmtId="0" fontId="1" fillId="0" borderId="21" xfId="2" applyFont="1" applyBorder="1" applyAlignment="1">
      <alignment horizontal="justify" vertical="top" wrapText="1"/>
    </xf>
    <xf numFmtId="44" fontId="4" fillId="0" borderId="41" xfId="2" applyNumberFormat="1" applyFont="1" applyBorder="1" applyAlignment="1">
      <alignment horizontal="left" vertical="center" wrapText="1"/>
    </xf>
    <xf numFmtId="44" fontId="4" fillId="0" borderId="42" xfId="2" applyNumberFormat="1" applyFont="1" applyBorder="1" applyAlignment="1">
      <alignment horizontal="left" vertical="center" wrapText="1"/>
    </xf>
    <xf numFmtId="44" fontId="4" fillId="0" borderId="25" xfId="2" applyNumberFormat="1" applyFont="1" applyBorder="1" applyAlignment="1">
      <alignment horizontal="left" vertical="center" wrapText="1"/>
    </xf>
    <xf numFmtId="4" fontId="36" fillId="0" borderId="0" xfId="2" applyNumberFormat="1" applyFont="1" applyBorder="1" applyAlignment="1">
      <alignment horizontal="right" vertical="center"/>
    </xf>
    <xf numFmtId="0" fontId="39" fillId="0" borderId="0" xfId="2" applyFont="1" applyBorder="1" applyAlignment="1">
      <alignment horizontal="right" vertical="center"/>
    </xf>
    <xf numFmtId="0" fontId="39" fillId="0" borderId="0" xfId="2" applyFont="1" applyBorder="1" applyAlignment="1">
      <alignment horizontal="center" vertical="center"/>
    </xf>
    <xf numFmtId="4" fontId="9" fillId="0" borderId="0" xfId="2" applyNumberFormat="1" applyFont="1" applyBorder="1" applyAlignment="1">
      <alignment horizontal="center" vertical="center"/>
    </xf>
    <xf numFmtId="44" fontId="85" fillId="0" borderId="0" xfId="2" applyNumberFormat="1" applyFont="1" applyBorder="1" applyAlignment="1">
      <alignment horizontal="center" vertical="center"/>
    </xf>
    <xf numFmtId="44" fontId="85" fillId="0" borderId="0" xfId="2" applyNumberFormat="1" applyFont="1" applyAlignment="1">
      <alignment horizontal="center" vertical="center"/>
    </xf>
    <xf numFmtId="0" fontId="9" fillId="0" borderId="9" xfId="2" applyFont="1" applyBorder="1" applyAlignment="1">
      <alignment horizontal="center" vertical="center"/>
    </xf>
    <xf numFmtId="10" fontId="9" fillId="0" borderId="0" xfId="2" applyNumberFormat="1" applyFont="1" applyBorder="1" applyAlignment="1">
      <alignment horizontal="center" vertical="center"/>
    </xf>
    <xf numFmtId="0" fontId="9" fillId="0" borderId="1" xfId="2" applyBorder="1" applyAlignment="1">
      <alignment horizontal="center" vertical="center" wrapText="1"/>
    </xf>
    <xf numFmtId="0" fontId="35" fillId="0" borderId="12" xfId="2" applyFont="1" applyBorder="1" applyAlignment="1">
      <alignment horizontal="center" vertical="center"/>
    </xf>
    <xf numFmtId="0" fontId="35" fillId="0" borderId="2" xfId="2" applyFont="1" applyBorder="1" applyAlignment="1">
      <alignment horizontal="center" vertical="center"/>
    </xf>
    <xf numFmtId="0" fontId="35" fillId="0" borderId="3" xfId="2" applyFont="1" applyBorder="1" applyAlignment="1">
      <alignment horizontal="center" vertical="center"/>
    </xf>
    <xf numFmtId="0" fontId="9" fillId="0" borderId="1" xfId="2" applyBorder="1" applyAlignment="1">
      <alignment horizontal="center" vertical="center"/>
    </xf>
    <xf numFmtId="0" fontId="5" fillId="0" borderId="1" xfId="2" applyFont="1" applyBorder="1" applyAlignment="1">
      <alignment horizontal="center" vertical="center" wrapText="1"/>
    </xf>
  </cellXfs>
  <cellStyles count="17">
    <cellStyle name="Euro" xfId="4"/>
    <cellStyle name="Millares [0] 2" xfId="6"/>
    <cellStyle name="Millares 2" xfId="7"/>
    <cellStyle name="Millares 3" xfId="1"/>
    <cellStyle name="Millares 3 2" xfId="8"/>
    <cellStyle name="Millares 4" xfId="13"/>
    <cellStyle name="Millares_Calc-FSR-2009-horiz" xfId="5"/>
    <cellStyle name="Millares_FSR-2009" xfId="3"/>
    <cellStyle name="Moneda 2" xfId="9"/>
    <cellStyle name="Moneda 2 2" xfId="14"/>
    <cellStyle name="Normal" xfId="0" builtinId="0"/>
    <cellStyle name="Normal 2" xfId="2"/>
    <cellStyle name="Normal 3" xfId="10"/>
    <cellStyle name="Normal 4" xfId="11"/>
    <cellStyle name="Normal 4 2" xfId="12"/>
    <cellStyle name="Porcentaje 2" xfId="15"/>
    <cellStyle name="Porcentual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0</xdr:colOff>
      <xdr:row>13</xdr:row>
      <xdr:rowOff>0</xdr:rowOff>
    </xdr:from>
    <xdr:to>
      <xdr:col>8</xdr:col>
      <xdr:colOff>0</xdr:colOff>
      <xdr:row>13</xdr:row>
      <xdr:rowOff>0</xdr:rowOff>
    </xdr:to>
    <xdr:sp macro="" textlink="">
      <xdr:nvSpPr>
        <xdr:cNvPr id="2" name="Text Box 2"/>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3" name="Text Box 3"/>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4" name="Text Box 4"/>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5" name="Text Box 5"/>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6" name="Text Box 6"/>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7" name="Text Box 7"/>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7</xdr:col>
      <xdr:colOff>47625</xdr:colOff>
      <xdr:row>13</xdr:row>
      <xdr:rowOff>0</xdr:rowOff>
    </xdr:from>
    <xdr:to>
      <xdr:col>8</xdr:col>
      <xdr:colOff>0</xdr:colOff>
      <xdr:row>13</xdr:row>
      <xdr:rowOff>0</xdr:rowOff>
    </xdr:to>
    <xdr:sp macro="" textlink="">
      <xdr:nvSpPr>
        <xdr:cNvPr id="8" name="Text Box 8"/>
        <xdr:cNvSpPr txBox="1">
          <a:spLocks noChangeArrowheads="1"/>
        </xdr:cNvSpPr>
      </xdr:nvSpPr>
      <xdr:spPr bwMode="auto">
        <a:xfrm>
          <a:off x="10620375" y="42541507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9" name="Text Box 10"/>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10" name="Text Box 11"/>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11" name="Text Box 12"/>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12" name="Text Box 13"/>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13</xdr:row>
      <xdr:rowOff>0</xdr:rowOff>
    </xdr:from>
    <xdr:to>
      <xdr:col>8</xdr:col>
      <xdr:colOff>0</xdr:colOff>
      <xdr:row>13</xdr:row>
      <xdr:rowOff>0</xdr:rowOff>
    </xdr:to>
    <xdr:sp macro="" textlink="">
      <xdr:nvSpPr>
        <xdr:cNvPr id="13" name="Text Box 14"/>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 name="Text Box 535"/>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 name="Text Box 536"/>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22" name="Text Box 537"/>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3" name="Text Box 539"/>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4" name="Text Box 2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 name="Text Box 2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26" name="Text Box 2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7" name="Text Box 27"/>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8" name="Text Box 2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9" name="Text Box 2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30" name="Text Box 2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1" name="Text Box 27"/>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2" name="Text Box 56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33" name="Text Box 56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34" name="Text Box 56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5" name="Text Box 56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0"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41"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42" name="Text Box 64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3"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4" name="Text Box 86"/>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45" name="Text Box 87"/>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46" name="Text Box 88"/>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7"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48"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49" name="Text Box 64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0"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1" name="Text Box 95"/>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52" name="Text Box 96"/>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53" name="Text Box 97"/>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4" name="Text Box 99"/>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5" name="Text Box 86"/>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56" name="Text Box 87"/>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57" name="Text Box 88"/>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8"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59"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60" name="Text Box 64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1"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2"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63"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13</xdr:row>
      <xdr:rowOff>0</xdr:rowOff>
    </xdr:from>
    <xdr:to>
      <xdr:col>2</xdr:col>
      <xdr:colOff>76200</xdr:colOff>
      <xdr:row>14</xdr:row>
      <xdr:rowOff>9525</xdr:rowOff>
    </xdr:to>
    <xdr:sp macro="" textlink="">
      <xdr:nvSpPr>
        <xdr:cNvPr id="64"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 name="Text Box 10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66" name="Text Box 10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67" name="Text Box 10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 name="Text Box 10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 name="Text Box 64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70" name="Text Box 65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71" name="Text Box 65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 name="Text Box 65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 name="Text Box 32"/>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74" name="Text Box 33"/>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75" name="Text Box 34"/>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 name="Text Box 36"/>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 name="Text Box 65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78" name="Text Box 66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79" name="Text Box 66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0" name="Text Box 66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 name="Text Box 65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82" name="Text Box 66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83" name="Text Box 66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4" name="Text Box 66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 name="Text Box 50"/>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86" name="Text Box 51"/>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87" name="Text Box 5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8" name="Text Box 54"/>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 name="Text Box 41"/>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90" name="Text Box 42"/>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91" name="Text Box 43"/>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2" name="Text Box 45"/>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 name="Text Box 6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4" name="Text Box 6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5" name="Text Box 5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6" name="Text Box 54"/>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7"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8" name="Text Box 6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9" name="Text Box 5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00"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 name="Text Box 43"/>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 name="Text Box 6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 name="Text Box 6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 name="Text Box 68"/>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06" name="Text Box 69"/>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07"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 name="Text Box 5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09" name="Text Box 57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10" name="Text Box 5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 name="Text Box 77"/>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12" name="Text Box 78"/>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13" name="Text Box 79"/>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4" name="Text Box 81"/>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15"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16"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 name="Text Box 68"/>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18" name="Text Box 69"/>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19"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0" name="Text Box 5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21" name="Text Box 57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22" name="Text Box 5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23"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 name="Text Box 480"/>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25" name="Text Box 481"/>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26" name="Text Box 48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7" name="Text Box 484"/>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8" name="Text Box 11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29" name="Text Box 11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30" name="Text Box 11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31"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32"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 name="Text Box 122"/>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34" name="Text Box 123"/>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35" name="Text Box 124"/>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36"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 name="Text Box 5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38" name="Text Box 57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39" name="Text Box 5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40"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1" name="Text Box 131"/>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42" name="Text Box 132"/>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143" name="Text Box 133"/>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44"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45"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 name="Text Box 77"/>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47" name="Text Box 78"/>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13</xdr:row>
      <xdr:rowOff>0</xdr:rowOff>
    </xdr:from>
    <xdr:to>
      <xdr:col>2</xdr:col>
      <xdr:colOff>76200</xdr:colOff>
      <xdr:row>14</xdr:row>
      <xdr:rowOff>9525</xdr:rowOff>
    </xdr:to>
    <xdr:sp macro="" textlink="">
      <xdr:nvSpPr>
        <xdr:cNvPr id="148" name="Text Box 81"/>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13</xdr:row>
      <xdr:rowOff>0</xdr:rowOff>
    </xdr:from>
    <xdr:to>
      <xdr:col>1</xdr:col>
      <xdr:colOff>581025</xdr:colOff>
      <xdr:row>14</xdr:row>
      <xdr:rowOff>9525</xdr:rowOff>
    </xdr:to>
    <xdr:sp macro="" textlink="">
      <xdr:nvSpPr>
        <xdr:cNvPr id="149"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0" name="Text Box 95"/>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51" name="Text Box 96"/>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13</xdr:row>
      <xdr:rowOff>0</xdr:rowOff>
    </xdr:from>
    <xdr:to>
      <xdr:col>2</xdr:col>
      <xdr:colOff>76200</xdr:colOff>
      <xdr:row>14</xdr:row>
      <xdr:rowOff>9525</xdr:rowOff>
    </xdr:to>
    <xdr:sp macro="" textlink="">
      <xdr:nvSpPr>
        <xdr:cNvPr id="152" name="Text Box 99"/>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 name="Text Box 86"/>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54" name="Text Box 87"/>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14</xdr:row>
      <xdr:rowOff>9525</xdr:rowOff>
    </xdr:to>
    <xdr:sp macro="" textlink="">
      <xdr:nvSpPr>
        <xdr:cNvPr id="155" name="Text Box 10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56" name="Text Box 10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13</xdr:row>
      <xdr:rowOff>0</xdr:rowOff>
    </xdr:from>
    <xdr:to>
      <xdr:col>2</xdr:col>
      <xdr:colOff>76200</xdr:colOff>
      <xdr:row>14</xdr:row>
      <xdr:rowOff>9525</xdr:rowOff>
    </xdr:to>
    <xdr:sp macro="" textlink="">
      <xdr:nvSpPr>
        <xdr:cNvPr id="157" name="Text Box 10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3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3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4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4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4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104775</xdr:rowOff>
    </xdr:to>
    <xdr:sp macro="" textlink="">
      <xdr:nvSpPr>
        <xdr:cNvPr id="512" name="Text Box 16"/>
        <xdr:cNvSpPr txBox="1">
          <a:spLocks noChangeArrowheads="1"/>
        </xdr:cNvSpPr>
      </xdr:nvSpPr>
      <xdr:spPr bwMode="auto">
        <a:xfrm>
          <a:off x="6029325" y="4254150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15</xdr:row>
      <xdr:rowOff>104775</xdr:rowOff>
    </xdr:to>
    <xdr:sp macro="" textlink="">
      <xdr:nvSpPr>
        <xdr:cNvPr id="513" name="Text Box 18"/>
        <xdr:cNvSpPr txBox="1">
          <a:spLocks noChangeArrowheads="1"/>
        </xdr:cNvSpPr>
      </xdr:nvSpPr>
      <xdr:spPr bwMode="auto">
        <a:xfrm>
          <a:off x="1400175" y="4254150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51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19</xdr:row>
      <xdr:rowOff>28575</xdr:rowOff>
    </xdr:to>
    <xdr:sp macro="" textlink="">
      <xdr:nvSpPr>
        <xdr:cNvPr id="518" name="Text Box 18"/>
        <xdr:cNvSpPr txBox="1">
          <a:spLocks noChangeArrowheads="1"/>
        </xdr:cNvSpPr>
      </xdr:nvSpPr>
      <xdr:spPr bwMode="auto">
        <a:xfrm>
          <a:off x="140017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37</xdr:row>
      <xdr:rowOff>47625</xdr:rowOff>
    </xdr:to>
    <xdr:sp macro="" textlink="">
      <xdr:nvSpPr>
        <xdr:cNvPr id="519" name="Text Box 16"/>
        <xdr:cNvSpPr txBox="1">
          <a:spLocks noChangeArrowheads="1"/>
        </xdr:cNvSpPr>
      </xdr:nvSpPr>
      <xdr:spPr bwMode="auto">
        <a:xfrm>
          <a:off x="6029325" y="425415075"/>
          <a:ext cx="76200"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37</xdr:row>
      <xdr:rowOff>47625</xdr:rowOff>
    </xdr:to>
    <xdr:sp macro="" textlink="">
      <xdr:nvSpPr>
        <xdr:cNvPr id="520" name="Text Box 18"/>
        <xdr:cNvSpPr txBox="1">
          <a:spLocks noChangeArrowheads="1"/>
        </xdr:cNvSpPr>
      </xdr:nvSpPr>
      <xdr:spPr bwMode="auto">
        <a:xfrm>
          <a:off x="1400175" y="425415075"/>
          <a:ext cx="76200"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35</xdr:row>
      <xdr:rowOff>47625</xdr:rowOff>
    </xdr:to>
    <xdr:sp macro="" textlink="">
      <xdr:nvSpPr>
        <xdr:cNvPr id="521" name="Text Box 16"/>
        <xdr:cNvSpPr txBox="1">
          <a:spLocks noChangeArrowheads="1"/>
        </xdr:cNvSpPr>
      </xdr:nvSpPr>
      <xdr:spPr bwMode="auto">
        <a:xfrm>
          <a:off x="6029325" y="425415075"/>
          <a:ext cx="76200" cy="360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35</xdr:row>
      <xdr:rowOff>47625</xdr:rowOff>
    </xdr:to>
    <xdr:sp macro="" textlink="">
      <xdr:nvSpPr>
        <xdr:cNvPr id="522" name="Text Box 18"/>
        <xdr:cNvSpPr txBox="1">
          <a:spLocks noChangeArrowheads="1"/>
        </xdr:cNvSpPr>
      </xdr:nvSpPr>
      <xdr:spPr bwMode="auto">
        <a:xfrm>
          <a:off x="1400175" y="425415075"/>
          <a:ext cx="76200" cy="360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52</xdr:row>
      <xdr:rowOff>57150</xdr:rowOff>
    </xdr:to>
    <xdr:sp macro="" textlink="">
      <xdr:nvSpPr>
        <xdr:cNvPr id="523" name="Text Box 16"/>
        <xdr:cNvSpPr txBox="1">
          <a:spLocks noChangeArrowheads="1"/>
        </xdr:cNvSpPr>
      </xdr:nvSpPr>
      <xdr:spPr bwMode="auto">
        <a:xfrm>
          <a:off x="6029325" y="425415075"/>
          <a:ext cx="76200" cy="637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52</xdr:row>
      <xdr:rowOff>57150</xdr:rowOff>
    </xdr:to>
    <xdr:sp macro="" textlink="">
      <xdr:nvSpPr>
        <xdr:cNvPr id="524" name="Text Box 18"/>
        <xdr:cNvSpPr txBox="1">
          <a:spLocks noChangeArrowheads="1"/>
        </xdr:cNvSpPr>
      </xdr:nvSpPr>
      <xdr:spPr bwMode="auto">
        <a:xfrm>
          <a:off x="1400175" y="425415075"/>
          <a:ext cx="76200" cy="637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43</xdr:row>
      <xdr:rowOff>104775</xdr:rowOff>
    </xdr:to>
    <xdr:sp macro="" textlink="">
      <xdr:nvSpPr>
        <xdr:cNvPr id="525" name="Text Box 16"/>
        <xdr:cNvSpPr txBox="1">
          <a:spLocks noChangeArrowheads="1"/>
        </xdr:cNvSpPr>
      </xdr:nvSpPr>
      <xdr:spPr bwMode="auto">
        <a:xfrm>
          <a:off x="6029325" y="425415075"/>
          <a:ext cx="76200" cy="496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43</xdr:row>
      <xdr:rowOff>104775</xdr:rowOff>
    </xdr:to>
    <xdr:sp macro="" textlink="">
      <xdr:nvSpPr>
        <xdr:cNvPr id="526" name="Text Box 18"/>
        <xdr:cNvSpPr txBox="1">
          <a:spLocks noChangeArrowheads="1"/>
        </xdr:cNvSpPr>
      </xdr:nvSpPr>
      <xdr:spPr bwMode="auto">
        <a:xfrm>
          <a:off x="1400175" y="425415075"/>
          <a:ext cx="76200" cy="496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69</xdr:row>
      <xdr:rowOff>123825</xdr:rowOff>
    </xdr:to>
    <xdr:sp macro="" textlink="">
      <xdr:nvSpPr>
        <xdr:cNvPr id="527" name="Text Box 16"/>
        <xdr:cNvSpPr txBox="1">
          <a:spLocks noChangeArrowheads="1"/>
        </xdr:cNvSpPr>
      </xdr:nvSpPr>
      <xdr:spPr bwMode="auto">
        <a:xfrm>
          <a:off x="6029325" y="425415075"/>
          <a:ext cx="76200" cy="919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69</xdr:row>
      <xdr:rowOff>123825</xdr:rowOff>
    </xdr:to>
    <xdr:sp macro="" textlink="">
      <xdr:nvSpPr>
        <xdr:cNvPr id="528" name="Text Box 18"/>
        <xdr:cNvSpPr txBox="1">
          <a:spLocks noChangeArrowheads="1"/>
        </xdr:cNvSpPr>
      </xdr:nvSpPr>
      <xdr:spPr bwMode="auto">
        <a:xfrm>
          <a:off x="1400175" y="425415075"/>
          <a:ext cx="76200" cy="919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95</xdr:row>
      <xdr:rowOff>142875</xdr:rowOff>
    </xdr:to>
    <xdr:sp macro="" textlink="">
      <xdr:nvSpPr>
        <xdr:cNvPr id="529" name="Text Box 16"/>
        <xdr:cNvSpPr txBox="1">
          <a:spLocks noChangeArrowheads="1"/>
        </xdr:cNvSpPr>
      </xdr:nvSpPr>
      <xdr:spPr bwMode="auto">
        <a:xfrm>
          <a:off x="6029325" y="425415075"/>
          <a:ext cx="76200" cy="134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95</xdr:row>
      <xdr:rowOff>142875</xdr:rowOff>
    </xdr:to>
    <xdr:sp macro="" textlink="">
      <xdr:nvSpPr>
        <xdr:cNvPr id="530" name="Text Box 18"/>
        <xdr:cNvSpPr txBox="1">
          <a:spLocks noChangeArrowheads="1"/>
        </xdr:cNvSpPr>
      </xdr:nvSpPr>
      <xdr:spPr bwMode="auto">
        <a:xfrm>
          <a:off x="1400175" y="425415075"/>
          <a:ext cx="76200" cy="134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87</xdr:row>
      <xdr:rowOff>28575</xdr:rowOff>
    </xdr:to>
    <xdr:sp macro="" textlink="">
      <xdr:nvSpPr>
        <xdr:cNvPr id="531" name="Text Box 18"/>
        <xdr:cNvSpPr txBox="1">
          <a:spLocks noChangeArrowheads="1"/>
        </xdr:cNvSpPr>
      </xdr:nvSpPr>
      <xdr:spPr bwMode="auto">
        <a:xfrm>
          <a:off x="1400175" y="425415075"/>
          <a:ext cx="76200" cy="1201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5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8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9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0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1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2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3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4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5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6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6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16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77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77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81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8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82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83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83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57150</xdr:rowOff>
    </xdr:to>
    <xdr:sp macro="" textlink="">
      <xdr:nvSpPr>
        <xdr:cNvPr id="1859"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1870"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57150</xdr:rowOff>
    </xdr:to>
    <xdr:sp macro="" textlink="">
      <xdr:nvSpPr>
        <xdr:cNvPr id="1878"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8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8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8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95250</xdr:rowOff>
    </xdr:to>
    <xdr:sp macro="" textlink="">
      <xdr:nvSpPr>
        <xdr:cNvPr id="1896" name="Text Box 16"/>
        <xdr:cNvSpPr txBox="1">
          <a:spLocks noChangeArrowheads="1"/>
        </xdr:cNvSpPr>
      </xdr:nvSpPr>
      <xdr:spPr bwMode="auto">
        <a:xfrm>
          <a:off x="6029325" y="4254150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89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89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89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90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90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90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90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90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1907"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1920"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1931"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1932"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1943"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1944"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57150</xdr:rowOff>
    </xdr:to>
    <xdr:sp macro="" textlink="">
      <xdr:nvSpPr>
        <xdr:cNvPr id="1952"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1963"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1964"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96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196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1975"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9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1995"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9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20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104775</xdr:rowOff>
    </xdr:to>
    <xdr:sp macro="" textlink="">
      <xdr:nvSpPr>
        <xdr:cNvPr id="2003" name="Text Box 14"/>
        <xdr:cNvSpPr txBox="1">
          <a:spLocks noChangeArrowheads="1"/>
        </xdr:cNvSpPr>
      </xdr:nvSpPr>
      <xdr:spPr bwMode="auto">
        <a:xfrm>
          <a:off x="2057400"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104775</xdr:rowOff>
    </xdr:to>
    <xdr:sp macro="" textlink="">
      <xdr:nvSpPr>
        <xdr:cNvPr id="2004" name="Text Box 16"/>
        <xdr:cNvSpPr txBox="1">
          <a:spLocks noChangeArrowheads="1"/>
        </xdr:cNvSpPr>
      </xdr:nvSpPr>
      <xdr:spPr bwMode="auto">
        <a:xfrm>
          <a:off x="6029325"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20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20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20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20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20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20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20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20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14</xdr:row>
      <xdr:rowOff>0</xdr:rowOff>
    </xdr:from>
    <xdr:to>
      <xdr:col>8</xdr:col>
      <xdr:colOff>0</xdr:colOff>
      <xdr:row>14</xdr:row>
      <xdr:rowOff>0</xdr:rowOff>
    </xdr:to>
    <xdr:sp macro="" textlink="">
      <xdr:nvSpPr>
        <xdr:cNvPr id="2068" name="Text Box 2"/>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69" name="Text Box 3"/>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0" name="Text Box 4"/>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1" name="Text Box 5"/>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2" name="Text Box 6"/>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3" name="Text Box 7"/>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7</xdr:col>
      <xdr:colOff>47625</xdr:colOff>
      <xdr:row>14</xdr:row>
      <xdr:rowOff>0</xdr:rowOff>
    </xdr:from>
    <xdr:to>
      <xdr:col>8</xdr:col>
      <xdr:colOff>0</xdr:colOff>
      <xdr:row>14</xdr:row>
      <xdr:rowOff>0</xdr:rowOff>
    </xdr:to>
    <xdr:sp macro="" textlink="">
      <xdr:nvSpPr>
        <xdr:cNvPr id="2074" name="Text Box 8"/>
        <xdr:cNvSpPr txBox="1">
          <a:spLocks noChangeArrowheads="1"/>
        </xdr:cNvSpPr>
      </xdr:nvSpPr>
      <xdr:spPr bwMode="auto">
        <a:xfrm>
          <a:off x="10620375" y="425577000"/>
          <a:ext cx="106680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5" name="Text Box 10"/>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6" name="Text Box 11"/>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7" name="Text Box 12"/>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8" name="Text Box 13"/>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14</xdr:row>
      <xdr:rowOff>0</xdr:rowOff>
    </xdr:from>
    <xdr:to>
      <xdr:col>8</xdr:col>
      <xdr:colOff>0</xdr:colOff>
      <xdr:row>14</xdr:row>
      <xdr:rowOff>0</xdr:rowOff>
    </xdr:to>
    <xdr:sp macro="" textlink="">
      <xdr:nvSpPr>
        <xdr:cNvPr id="2079" name="Text Box 14"/>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0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0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0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083"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0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0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086" name="Text Box 535"/>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087" name="Text Box 536"/>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088" name="Text Box 537"/>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089" name="Text Box 539"/>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090" name="Text Box 2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091" name="Text Box 24"/>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092" name="Text Box 2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093" name="Text Box 27"/>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094" name="Text Box 2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095" name="Text Box 24"/>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096" name="Text Box 2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097" name="Text Box 27"/>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098" name="Text Box 56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099" name="Text Box 56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00" name="Text Box 56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01" name="Text Box 56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103"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06"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107"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08" name="Text Box 64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09"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10" name="Text Box 86"/>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11" name="Text Box 87"/>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12" name="Text Box 88"/>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13"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114"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15" name="Text Box 64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16"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17" name="Text Box 95"/>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18" name="Text Box 96"/>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19" name="Text Box 97"/>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20" name="Text Box 99"/>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21" name="Text Box 86"/>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22" name="Text Box 87"/>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23" name="Text Box 88"/>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24"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125"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26" name="Text Box 64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27"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28"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2129"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14</xdr:row>
      <xdr:rowOff>0</xdr:rowOff>
    </xdr:from>
    <xdr:to>
      <xdr:col>2</xdr:col>
      <xdr:colOff>76200</xdr:colOff>
      <xdr:row>18</xdr:row>
      <xdr:rowOff>0</xdr:rowOff>
    </xdr:to>
    <xdr:sp macro="" textlink="">
      <xdr:nvSpPr>
        <xdr:cNvPr id="2130"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31" name="Text Box 10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32" name="Text Box 105"/>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33" name="Text Box 10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34" name="Text Box 10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35" name="Text Box 64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36" name="Text Box 650"/>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37" name="Text Box 65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38" name="Text Box 65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39" name="Text Box 32"/>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40" name="Text Box 33"/>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41" name="Text Box 34"/>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42" name="Text Box 36"/>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43" name="Text Box 65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44" name="Text Box 660"/>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45" name="Text Box 66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46" name="Text Box 66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47" name="Text Box 65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48" name="Text Box 660"/>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49" name="Text Box 66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50" name="Text Box 66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51" name="Text Box 50"/>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52" name="Text Box 51"/>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53" name="Text Box 5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54" name="Text Box 54"/>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55" name="Text Box 41"/>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56" name="Text Box 42"/>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57" name="Text Box 43"/>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58" name="Text Box 45"/>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59" name="Text Box 6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0" name="Text Box 6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1" name="Text Box 5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62" name="Text Box 54"/>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3"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4" name="Text Box 6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5" name="Text Box 5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6"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7" name="Text Box 43"/>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8" name="Text Box 6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169" name="Text Box 6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70" name="Text Box 68"/>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71" name="Text Box 69"/>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72"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73" name="Text Box 5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74" name="Text Box 57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75" name="Text Box 5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76" name="Text Box 77"/>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77" name="Text Box 78"/>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78" name="Text Box 79"/>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79" name="Text Box 81"/>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80" name="Text Box 68"/>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81" name="Text Box 69"/>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82"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83" name="Text Box 5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84" name="Text Box 57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85" name="Text Box 5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86" name="Text Box 480"/>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87" name="Text Box 481"/>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88" name="Text Box 48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189" name="Text Box 484"/>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90" name="Text Box 11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91" name="Text Box 11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92" name="Text Box 11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93" name="Text Box 122"/>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94" name="Text Box 123"/>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95" name="Text Box 124"/>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96" name="Text Box 5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197" name="Text Box 57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198" name="Text Box 5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199" name="Text Box 131"/>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200" name="Text Box 132"/>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2201" name="Text Box 133"/>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02" name="Text Box 77"/>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203" name="Text Box 78"/>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14</xdr:row>
      <xdr:rowOff>0</xdr:rowOff>
    </xdr:from>
    <xdr:to>
      <xdr:col>2</xdr:col>
      <xdr:colOff>76200</xdr:colOff>
      <xdr:row>18</xdr:row>
      <xdr:rowOff>0</xdr:rowOff>
    </xdr:to>
    <xdr:sp macro="" textlink="">
      <xdr:nvSpPr>
        <xdr:cNvPr id="2204" name="Text Box 81"/>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05" name="Text Box 95"/>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206" name="Text Box 96"/>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14</xdr:row>
      <xdr:rowOff>0</xdr:rowOff>
    </xdr:from>
    <xdr:to>
      <xdr:col>2</xdr:col>
      <xdr:colOff>76200</xdr:colOff>
      <xdr:row>18</xdr:row>
      <xdr:rowOff>0</xdr:rowOff>
    </xdr:to>
    <xdr:sp macro="" textlink="">
      <xdr:nvSpPr>
        <xdr:cNvPr id="2207" name="Text Box 99"/>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08" name="Text Box 86"/>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209" name="Text Box 87"/>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14</xdr:row>
      <xdr:rowOff>0</xdr:rowOff>
    </xdr:from>
    <xdr:to>
      <xdr:col>2</xdr:col>
      <xdr:colOff>733425</xdr:colOff>
      <xdr:row>18</xdr:row>
      <xdr:rowOff>0</xdr:rowOff>
    </xdr:to>
    <xdr:sp macro="" textlink="">
      <xdr:nvSpPr>
        <xdr:cNvPr id="2210" name="Text Box 10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10078</xdr:rowOff>
    </xdr:from>
    <xdr:ext cx="18531" cy="318036"/>
    <xdr:sp macro="" textlink="">
      <xdr:nvSpPr>
        <xdr:cNvPr id="2211" name="Text Box 105"/>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14</xdr:row>
      <xdr:rowOff>0</xdr:rowOff>
    </xdr:from>
    <xdr:to>
      <xdr:col>2</xdr:col>
      <xdr:colOff>76200</xdr:colOff>
      <xdr:row>18</xdr:row>
      <xdr:rowOff>0</xdr:rowOff>
    </xdr:to>
    <xdr:sp macro="" textlink="">
      <xdr:nvSpPr>
        <xdr:cNvPr id="2212" name="Text Box 10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2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2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2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3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3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3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4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4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4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5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5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5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6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6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6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7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7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7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8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8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8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29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29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29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0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0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0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1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1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1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2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2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2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3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3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3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4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4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4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5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5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5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3659"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36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3663"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36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66" name="Text Box 165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3667" name="Text Box 165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14</xdr:row>
      <xdr:rowOff>0</xdr:rowOff>
    </xdr:from>
    <xdr:to>
      <xdr:col>2</xdr:col>
      <xdr:colOff>76200</xdr:colOff>
      <xdr:row>18</xdr:row>
      <xdr:rowOff>0</xdr:rowOff>
    </xdr:to>
    <xdr:sp macro="" textlink="">
      <xdr:nvSpPr>
        <xdr:cNvPr id="3668" name="Text Box 1656"/>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14</xdr:row>
      <xdr:rowOff>3728</xdr:rowOff>
    </xdr:from>
    <xdr:ext cx="18531" cy="318036"/>
    <xdr:sp macro="" textlink="">
      <xdr:nvSpPr>
        <xdr:cNvPr id="3670"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14</xdr:row>
      <xdr:rowOff>0</xdr:rowOff>
    </xdr:from>
    <xdr:to>
      <xdr:col>3</xdr:col>
      <xdr:colOff>76200</xdr:colOff>
      <xdr:row>18</xdr:row>
      <xdr:rowOff>0</xdr:rowOff>
    </xdr:to>
    <xdr:sp macro="" textlink="">
      <xdr:nvSpPr>
        <xdr:cNvPr id="36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6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6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6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7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7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7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8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8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8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39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39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39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0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0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0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1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1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1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2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2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2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3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3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3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4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4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4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5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5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5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6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6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6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7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7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7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8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8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8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49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49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49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0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0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0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1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1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1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2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2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2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3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3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3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4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4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4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5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5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5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6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6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6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7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7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7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8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8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8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59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59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59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0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0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0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1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18</xdr:row>
      <xdr:rowOff>0</xdr:rowOff>
    </xdr:to>
    <xdr:sp macro="" textlink="">
      <xdr:nvSpPr>
        <xdr:cNvPr id="61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1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1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2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2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3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3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14</xdr:row>
      <xdr:rowOff>0</xdr:rowOff>
    </xdr:from>
    <xdr:to>
      <xdr:col>2</xdr:col>
      <xdr:colOff>733425</xdr:colOff>
      <xdr:row>18</xdr:row>
      <xdr:rowOff>0</xdr:rowOff>
    </xdr:to>
    <xdr:sp macro="" textlink="">
      <xdr:nvSpPr>
        <xdr:cNvPr id="64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18</xdr:row>
      <xdr:rowOff>0</xdr:rowOff>
    </xdr:to>
    <xdr:sp macro="" textlink="">
      <xdr:nvSpPr>
        <xdr:cNvPr id="64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4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4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4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5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5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5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6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6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6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7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8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8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6960"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6961"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6962"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6963"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69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69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6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0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1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1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22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22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22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22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25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25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25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25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27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27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2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2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2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30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30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30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30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32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32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35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35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35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35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36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36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3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3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40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40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40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40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41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41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44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45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45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45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46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46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4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49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49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49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50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51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51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54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54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54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54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56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56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5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59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59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59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59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60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60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64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64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64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64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65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65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68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69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69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69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6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6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70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70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73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73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73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74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75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75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78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78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778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778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7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7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7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80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780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78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781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81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8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8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57150</xdr:rowOff>
    </xdr:to>
    <xdr:sp macro="" textlink="">
      <xdr:nvSpPr>
        <xdr:cNvPr id="7832"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8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8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95250</xdr:rowOff>
    </xdr:to>
    <xdr:sp macro="" textlink="">
      <xdr:nvSpPr>
        <xdr:cNvPr id="7850" name="Text Box 16"/>
        <xdr:cNvSpPr txBox="1">
          <a:spLocks noChangeArrowheads="1"/>
        </xdr:cNvSpPr>
      </xdr:nvSpPr>
      <xdr:spPr bwMode="auto">
        <a:xfrm>
          <a:off x="6029325" y="4254150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85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85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78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85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85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785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85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859"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8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7861"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7862"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8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7873"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7874"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7884"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7885"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789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89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8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9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9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57150</xdr:rowOff>
    </xdr:to>
    <xdr:sp macro="" textlink="">
      <xdr:nvSpPr>
        <xdr:cNvPr id="7913"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9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9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95250</xdr:rowOff>
    </xdr:to>
    <xdr:sp macro="" textlink="">
      <xdr:nvSpPr>
        <xdr:cNvPr id="7931" name="Text Box 16"/>
        <xdr:cNvSpPr txBox="1">
          <a:spLocks noChangeArrowheads="1"/>
        </xdr:cNvSpPr>
      </xdr:nvSpPr>
      <xdr:spPr bwMode="auto">
        <a:xfrm>
          <a:off x="6029325" y="4254150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93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793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793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93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93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793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93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794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9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7942"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7943"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79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7954"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7955"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95250</xdr:rowOff>
    </xdr:to>
    <xdr:sp macro="" textlink="">
      <xdr:nvSpPr>
        <xdr:cNvPr id="7965"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95250</xdr:rowOff>
    </xdr:to>
    <xdr:sp macro="" textlink="">
      <xdr:nvSpPr>
        <xdr:cNvPr id="7966"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79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7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80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38100</xdr:rowOff>
    </xdr:to>
    <xdr:sp macro="" textlink="">
      <xdr:nvSpPr>
        <xdr:cNvPr id="8019" name="Text Box 16"/>
        <xdr:cNvSpPr txBox="1">
          <a:spLocks noChangeArrowheads="1"/>
        </xdr:cNvSpPr>
      </xdr:nvSpPr>
      <xdr:spPr bwMode="auto">
        <a:xfrm>
          <a:off x="6029325" y="425415075"/>
          <a:ext cx="76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47625</xdr:rowOff>
    </xdr:to>
    <xdr:sp macro="" textlink="">
      <xdr:nvSpPr>
        <xdr:cNvPr id="8027" name="Text Box 16"/>
        <xdr:cNvSpPr txBox="1">
          <a:spLocks noChangeArrowheads="1"/>
        </xdr:cNvSpPr>
      </xdr:nvSpPr>
      <xdr:spPr bwMode="auto">
        <a:xfrm>
          <a:off x="6029325" y="4254150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47625</xdr:rowOff>
    </xdr:to>
    <xdr:sp macro="" textlink="">
      <xdr:nvSpPr>
        <xdr:cNvPr id="8038" name="Text Box 14"/>
        <xdr:cNvSpPr txBox="1">
          <a:spLocks noChangeArrowheads="1"/>
        </xdr:cNvSpPr>
      </xdr:nvSpPr>
      <xdr:spPr bwMode="auto">
        <a:xfrm>
          <a:off x="2057400" y="425415075"/>
          <a:ext cx="76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47625</xdr:rowOff>
    </xdr:to>
    <xdr:sp macro="" textlink="">
      <xdr:nvSpPr>
        <xdr:cNvPr id="8039" name="Text Box 16"/>
        <xdr:cNvSpPr txBox="1">
          <a:spLocks noChangeArrowheads="1"/>
        </xdr:cNvSpPr>
      </xdr:nvSpPr>
      <xdr:spPr bwMode="auto">
        <a:xfrm>
          <a:off x="6029325" y="425415075"/>
          <a:ext cx="76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04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04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114300</xdr:rowOff>
    </xdr:to>
    <xdr:sp macro="" textlink="">
      <xdr:nvSpPr>
        <xdr:cNvPr id="8050" name="Text Box 14"/>
        <xdr:cNvSpPr txBox="1">
          <a:spLocks noChangeArrowheads="1"/>
        </xdr:cNvSpPr>
      </xdr:nvSpPr>
      <xdr:spPr bwMode="auto">
        <a:xfrm>
          <a:off x="2057400" y="425415075"/>
          <a:ext cx="76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8070"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57150</xdr:rowOff>
    </xdr:to>
    <xdr:sp macro="" textlink="">
      <xdr:nvSpPr>
        <xdr:cNvPr id="8078"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57150</xdr:rowOff>
    </xdr:to>
    <xdr:sp macro="" textlink="">
      <xdr:nvSpPr>
        <xdr:cNvPr id="8079"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0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13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1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1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15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114300</xdr:rowOff>
    </xdr:to>
    <xdr:sp macro="" textlink="">
      <xdr:nvSpPr>
        <xdr:cNvPr id="8165" name="Text Box 16"/>
        <xdr:cNvSpPr txBox="1">
          <a:spLocks noChangeArrowheads="1"/>
        </xdr:cNvSpPr>
      </xdr:nvSpPr>
      <xdr:spPr bwMode="auto">
        <a:xfrm>
          <a:off x="6029325" y="425415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16</xdr:row>
      <xdr:rowOff>152400</xdr:rowOff>
    </xdr:to>
    <xdr:sp macro="" textlink="">
      <xdr:nvSpPr>
        <xdr:cNvPr id="8183" name="Text Box 16"/>
        <xdr:cNvSpPr txBox="1">
          <a:spLocks noChangeArrowheads="1"/>
        </xdr:cNvSpPr>
      </xdr:nvSpPr>
      <xdr:spPr bwMode="auto">
        <a:xfrm>
          <a:off x="6029325" y="425415075"/>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18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818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1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18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18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18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19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19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1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47625</xdr:rowOff>
    </xdr:to>
    <xdr:sp macro="" textlink="">
      <xdr:nvSpPr>
        <xdr:cNvPr id="8194" name="Text Box 14"/>
        <xdr:cNvSpPr txBox="1">
          <a:spLocks noChangeArrowheads="1"/>
        </xdr:cNvSpPr>
      </xdr:nvSpPr>
      <xdr:spPr bwMode="auto">
        <a:xfrm>
          <a:off x="2057400"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47625</xdr:rowOff>
    </xdr:to>
    <xdr:sp macro="" textlink="">
      <xdr:nvSpPr>
        <xdr:cNvPr id="8195" name="Text Box 16"/>
        <xdr:cNvSpPr txBox="1">
          <a:spLocks noChangeArrowheads="1"/>
        </xdr:cNvSpPr>
      </xdr:nvSpPr>
      <xdr:spPr bwMode="auto">
        <a:xfrm>
          <a:off x="6029325"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1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2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114300</xdr:rowOff>
    </xdr:to>
    <xdr:sp macro="" textlink="">
      <xdr:nvSpPr>
        <xdr:cNvPr id="8206" name="Text Box 14"/>
        <xdr:cNvSpPr txBox="1">
          <a:spLocks noChangeArrowheads="1"/>
        </xdr:cNvSpPr>
      </xdr:nvSpPr>
      <xdr:spPr bwMode="auto">
        <a:xfrm>
          <a:off x="2057400" y="425415075"/>
          <a:ext cx="76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114300</xdr:rowOff>
    </xdr:to>
    <xdr:sp macro="" textlink="">
      <xdr:nvSpPr>
        <xdr:cNvPr id="8207" name="Text Box 16"/>
        <xdr:cNvSpPr txBox="1">
          <a:spLocks noChangeArrowheads="1"/>
        </xdr:cNvSpPr>
      </xdr:nvSpPr>
      <xdr:spPr bwMode="auto">
        <a:xfrm>
          <a:off x="6029325" y="425415075"/>
          <a:ext cx="76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38100</xdr:rowOff>
    </xdr:to>
    <xdr:sp macro="" textlink="">
      <xdr:nvSpPr>
        <xdr:cNvPr id="8217" name="Text Box 14"/>
        <xdr:cNvSpPr txBox="1">
          <a:spLocks noChangeArrowheads="1"/>
        </xdr:cNvSpPr>
      </xdr:nvSpPr>
      <xdr:spPr bwMode="auto">
        <a:xfrm>
          <a:off x="2057400" y="425415075"/>
          <a:ext cx="76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38100</xdr:rowOff>
    </xdr:to>
    <xdr:sp macro="" textlink="">
      <xdr:nvSpPr>
        <xdr:cNvPr id="8218" name="Text Box 16"/>
        <xdr:cNvSpPr txBox="1">
          <a:spLocks noChangeArrowheads="1"/>
        </xdr:cNvSpPr>
      </xdr:nvSpPr>
      <xdr:spPr bwMode="auto">
        <a:xfrm>
          <a:off x="6029325" y="425415075"/>
          <a:ext cx="76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82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2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2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76200</xdr:rowOff>
    </xdr:to>
    <xdr:sp macro="" textlink="">
      <xdr:nvSpPr>
        <xdr:cNvPr id="8271" name="Text Box 14"/>
        <xdr:cNvSpPr txBox="1">
          <a:spLocks noChangeArrowheads="1"/>
        </xdr:cNvSpPr>
      </xdr:nvSpPr>
      <xdr:spPr bwMode="auto">
        <a:xfrm>
          <a:off x="2057400"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22</xdr:row>
      <xdr:rowOff>76200</xdr:rowOff>
    </xdr:to>
    <xdr:sp macro="" textlink="">
      <xdr:nvSpPr>
        <xdr:cNvPr id="8272" name="Text Box 16"/>
        <xdr:cNvSpPr txBox="1">
          <a:spLocks noChangeArrowheads="1"/>
        </xdr:cNvSpPr>
      </xdr:nvSpPr>
      <xdr:spPr bwMode="auto">
        <a:xfrm>
          <a:off x="602932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18</xdr:row>
      <xdr:rowOff>66675</xdr:rowOff>
    </xdr:to>
    <xdr:sp macro="" textlink="">
      <xdr:nvSpPr>
        <xdr:cNvPr id="8280" name="Text Box 16"/>
        <xdr:cNvSpPr txBox="1">
          <a:spLocks noChangeArrowheads="1"/>
        </xdr:cNvSpPr>
      </xdr:nvSpPr>
      <xdr:spPr bwMode="auto">
        <a:xfrm>
          <a:off x="6029325" y="425415075"/>
          <a:ext cx="762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2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2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28575</xdr:rowOff>
    </xdr:to>
    <xdr:sp macro="" textlink="">
      <xdr:nvSpPr>
        <xdr:cNvPr id="8291" name="Text Box 14"/>
        <xdr:cNvSpPr txBox="1">
          <a:spLocks noChangeArrowheads="1"/>
        </xdr:cNvSpPr>
      </xdr:nvSpPr>
      <xdr:spPr bwMode="auto">
        <a:xfrm>
          <a:off x="2057400" y="4254150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22</xdr:row>
      <xdr:rowOff>28575</xdr:rowOff>
    </xdr:to>
    <xdr:sp macro="" textlink="">
      <xdr:nvSpPr>
        <xdr:cNvPr id="8292" name="Text Box 16"/>
        <xdr:cNvSpPr txBox="1">
          <a:spLocks noChangeArrowheads="1"/>
        </xdr:cNvSpPr>
      </xdr:nvSpPr>
      <xdr:spPr bwMode="auto">
        <a:xfrm>
          <a:off x="6029325" y="4254150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29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29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133350</xdr:rowOff>
    </xdr:to>
    <xdr:sp macro="" textlink="">
      <xdr:nvSpPr>
        <xdr:cNvPr id="8303" name="Text Box 14"/>
        <xdr:cNvSpPr txBox="1">
          <a:spLocks noChangeArrowheads="1"/>
        </xdr:cNvSpPr>
      </xdr:nvSpPr>
      <xdr:spPr bwMode="auto">
        <a:xfrm>
          <a:off x="2057400" y="425415075"/>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832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9525</xdr:rowOff>
    </xdr:to>
    <xdr:sp macro="" textlink="">
      <xdr:nvSpPr>
        <xdr:cNvPr id="8331" name="Text Box 14"/>
        <xdr:cNvSpPr txBox="1">
          <a:spLocks noChangeArrowheads="1"/>
        </xdr:cNvSpPr>
      </xdr:nvSpPr>
      <xdr:spPr bwMode="auto">
        <a:xfrm>
          <a:off x="2057400" y="4254150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9525</xdr:rowOff>
    </xdr:to>
    <xdr:sp macro="" textlink="">
      <xdr:nvSpPr>
        <xdr:cNvPr id="8332" name="Text Box 16"/>
        <xdr:cNvSpPr txBox="1">
          <a:spLocks noChangeArrowheads="1"/>
        </xdr:cNvSpPr>
      </xdr:nvSpPr>
      <xdr:spPr bwMode="auto">
        <a:xfrm>
          <a:off x="6029325" y="4254150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3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39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3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3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4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40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4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9525</xdr:rowOff>
    </xdr:to>
    <xdr:sp macro="" textlink="">
      <xdr:nvSpPr>
        <xdr:cNvPr id="8418" name="Text Box 16"/>
        <xdr:cNvSpPr txBox="1">
          <a:spLocks noChangeArrowheads="1"/>
        </xdr:cNvSpPr>
      </xdr:nvSpPr>
      <xdr:spPr bwMode="auto">
        <a:xfrm>
          <a:off x="6029325" y="4254150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4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4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47625</xdr:rowOff>
    </xdr:to>
    <xdr:sp macro="" textlink="">
      <xdr:nvSpPr>
        <xdr:cNvPr id="8436" name="Text Box 16"/>
        <xdr:cNvSpPr txBox="1">
          <a:spLocks noChangeArrowheads="1"/>
        </xdr:cNvSpPr>
      </xdr:nvSpPr>
      <xdr:spPr bwMode="auto">
        <a:xfrm>
          <a:off x="6029325" y="4254150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43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843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4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44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44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44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44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44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4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0</xdr:rowOff>
    </xdr:to>
    <xdr:sp macro="" textlink="">
      <xdr:nvSpPr>
        <xdr:cNvPr id="8447" name="Text Box 14"/>
        <xdr:cNvSpPr txBox="1">
          <a:spLocks noChangeArrowheads="1"/>
        </xdr:cNvSpPr>
      </xdr:nvSpPr>
      <xdr:spPr bwMode="auto">
        <a:xfrm>
          <a:off x="2057400" y="425415075"/>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0</xdr:rowOff>
    </xdr:to>
    <xdr:sp macro="" textlink="">
      <xdr:nvSpPr>
        <xdr:cNvPr id="8448" name="Text Box 16"/>
        <xdr:cNvSpPr txBox="1">
          <a:spLocks noChangeArrowheads="1"/>
        </xdr:cNvSpPr>
      </xdr:nvSpPr>
      <xdr:spPr bwMode="auto">
        <a:xfrm>
          <a:off x="6029325" y="425415075"/>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4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133350</xdr:rowOff>
    </xdr:to>
    <xdr:sp macro="" textlink="">
      <xdr:nvSpPr>
        <xdr:cNvPr id="8459" name="Text Box 14"/>
        <xdr:cNvSpPr txBox="1">
          <a:spLocks noChangeArrowheads="1"/>
        </xdr:cNvSpPr>
      </xdr:nvSpPr>
      <xdr:spPr bwMode="auto">
        <a:xfrm>
          <a:off x="2057400" y="425415075"/>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133350</xdr:rowOff>
    </xdr:to>
    <xdr:sp macro="" textlink="">
      <xdr:nvSpPr>
        <xdr:cNvPr id="8460" name="Text Box 16"/>
        <xdr:cNvSpPr txBox="1">
          <a:spLocks noChangeArrowheads="1"/>
        </xdr:cNvSpPr>
      </xdr:nvSpPr>
      <xdr:spPr bwMode="auto">
        <a:xfrm>
          <a:off x="6029325" y="425415075"/>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9525</xdr:rowOff>
    </xdr:to>
    <xdr:sp macro="" textlink="">
      <xdr:nvSpPr>
        <xdr:cNvPr id="8470" name="Text Box 14"/>
        <xdr:cNvSpPr txBox="1">
          <a:spLocks noChangeArrowheads="1"/>
        </xdr:cNvSpPr>
      </xdr:nvSpPr>
      <xdr:spPr bwMode="auto">
        <a:xfrm>
          <a:off x="2057400" y="425415075"/>
          <a:ext cx="762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22</xdr:row>
      <xdr:rowOff>9525</xdr:rowOff>
    </xdr:to>
    <xdr:sp macro="" textlink="">
      <xdr:nvSpPr>
        <xdr:cNvPr id="8471" name="Text Box 16"/>
        <xdr:cNvSpPr txBox="1">
          <a:spLocks noChangeArrowheads="1"/>
        </xdr:cNvSpPr>
      </xdr:nvSpPr>
      <xdr:spPr bwMode="auto">
        <a:xfrm>
          <a:off x="6029325" y="425415075"/>
          <a:ext cx="762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4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4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85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25</xdr:row>
      <xdr:rowOff>9525</xdr:rowOff>
    </xdr:to>
    <xdr:sp macro="" textlink="">
      <xdr:nvSpPr>
        <xdr:cNvPr id="8523" name="Text Box 14"/>
        <xdr:cNvSpPr txBox="1">
          <a:spLocks noChangeArrowheads="1"/>
        </xdr:cNvSpPr>
      </xdr:nvSpPr>
      <xdr:spPr bwMode="auto">
        <a:xfrm>
          <a:off x="2057400" y="425415075"/>
          <a:ext cx="76200"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25</xdr:row>
      <xdr:rowOff>9525</xdr:rowOff>
    </xdr:to>
    <xdr:sp macro="" textlink="">
      <xdr:nvSpPr>
        <xdr:cNvPr id="8524" name="Text Box 16"/>
        <xdr:cNvSpPr txBox="1">
          <a:spLocks noChangeArrowheads="1"/>
        </xdr:cNvSpPr>
      </xdr:nvSpPr>
      <xdr:spPr bwMode="auto">
        <a:xfrm>
          <a:off x="6029325" y="425415075"/>
          <a:ext cx="76200"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19050</xdr:rowOff>
    </xdr:to>
    <xdr:sp macro="" textlink="">
      <xdr:nvSpPr>
        <xdr:cNvPr id="8532" name="Text Box 16"/>
        <xdr:cNvSpPr txBox="1">
          <a:spLocks noChangeArrowheads="1"/>
        </xdr:cNvSpPr>
      </xdr:nvSpPr>
      <xdr:spPr bwMode="auto">
        <a:xfrm>
          <a:off x="6029325" y="425415075"/>
          <a:ext cx="762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24</xdr:row>
      <xdr:rowOff>123825</xdr:rowOff>
    </xdr:to>
    <xdr:sp macro="" textlink="">
      <xdr:nvSpPr>
        <xdr:cNvPr id="8543" name="Text Box 14"/>
        <xdr:cNvSpPr txBox="1">
          <a:spLocks noChangeArrowheads="1"/>
        </xdr:cNvSpPr>
      </xdr:nvSpPr>
      <xdr:spPr bwMode="auto">
        <a:xfrm>
          <a:off x="2057400" y="425415075"/>
          <a:ext cx="762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24</xdr:row>
      <xdr:rowOff>123825</xdr:rowOff>
    </xdr:to>
    <xdr:sp macro="" textlink="">
      <xdr:nvSpPr>
        <xdr:cNvPr id="8544" name="Text Box 16"/>
        <xdr:cNvSpPr txBox="1">
          <a:spLocks noChangeArrowheads="1"/>
        </xdr:cNvSpPr>
      </xdr:nvSpPr>
      <xdr:spPr bwMode="auto">
        <a:xfrm>
          <a:off x="6029325" y="425415075"/>
          <a:ext cx="762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54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54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19050</xdr:rowOff>
    </xdr:to>
    <xdr:sp macro="" textlink="">
      <xdr:nvSpPr>
        <xdr:cNvPr id="8555" name="Text Box 14"/>
        <xdr:cNvSpPr txBox="1">
          <a:spLocks noChangeArrowheads="1"/>
        </xdr:cNvSpPr>
      </xdr:nvSpPr>
      <xdr:spPr bwMode="auto">
        <a:xfrm>
          <a:off x="2057400" y="425415075"/>
          <a:ext cx="76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8575"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152400</xdr:rowOff>
    </xdr:to>
    <xdr:sp macro="" textlink="">
      <xdr:nvSpPr>
        <xdr:cNvPr id="8583" name="Text Box 14"/>
        <xdr:cNvSpPr txBox="1">
          <a:spLocks noChangeArrowheads="1"/>
        </xdr:cNvSpPr>
      </xdr:nvSpPr>
      <xdr:spPr bwMode="auto">
        <a:xfrm>
          <a:off x="2057400" y="425415075"/>
          <a:ext cx="762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152400</xdr:rowOff>
    </xdr:to>
    <xdr:sp macro="" textlink="">
      <xdr:nvSpPr>
        <xdr:cNvPr id="8584" name="Text Box 16"/>
        <xdr:cNvSpPr txBox="1">
          <a:spLocks noChangeArrowheads="1"/>
        </xdr:cNvSpPr>
      </xdr:nvSpPr>
      <xdr:spPr bwMode="auto">
        <a:xfrm>
          <a:off x="6029325" y="425415075"/>
          <a:ext cx="762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5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5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64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64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6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65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95250</xdr:rowOff>
    </xdr:to>
    <xdr:sp macro="" textlink="">
      <xdr:nvSpPr>
        <xdr:cNvPr id="8670" name="Text Box 16"/>
        <xdr:cNvSpPr txBox="1">
          <a:spLocks noChangeArrowheads="1"/>
        </xdr:cNvSpPr>
      </xdr:nvSpPr>
      <xdr:spPr bwMode="auto">
        <a:xfrm>
          <a:off x="6029325" y="4254150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133350</xdr:rowOff>
    </xdr:to>
    <xdr:sp macro="" textlink="">
      <xdr:nvSpPr>
        <xdr:cNvPr id="8688" name="Text Box 16"/>
        <xdr:cNvSpPr txBox="1">
          <a:spLocks noChangeArrowheads="1"/>
        </xdr:cNvSpPr>
      </xdr:nvSpPr>
      <xdr:spPr bwMode="auto">
        <a:xfrm>
          <a:off x="6029325" y="425415075"/>
          <a:ext cx="76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689"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869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6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69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69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6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69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69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6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142875</xdr:rowOff>
    </xdr:to>
    <xdr:sp macro="" textlink="">
      <xdr:nvSpPr>
        <xdr:cNvPr id="8699" name="Text Box 14"/>
        <xdr:cNvSpPr txBox="1">
          <a:spLocks noChangeArrowheads="1"/>
        </xdr:cNvSpPr>
      </xdr:nvSpPr>
      <xdr:spPr bwMode="auto">
        <a:xfrm>
          <a:off x="2057400" y="425415075"/>
          <a:ext cx="762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142875</xdr:rowOff>
    </xdr:to>
    <xdr:sp macro="" textlink="">
      <xdr:nvSpPr>
        <xdr:cNvPr id="8700" name="Text Box 16"/>
        <xdr:cNvSpPr txBox="1">
          <a:spLocks noChangeArrowheads="1"/>
        </xdr:cNvSpPr>
      </xdr:nvSpPr>
      <xdr:spPr bwMode="auto">
        <a:xfrm>
          <a:off x="6029325" y="425415075"/>
          <a:ext cx="762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19050</xdr:rowOff>
    </xdr:to>
    <xdr:sp macro="" textlink="">
      <xdr:nvSpPr>
        <xdr:cNvPr id="8711" name="Text Box 14"/>
        <xdr:cNvSpPr txBox="1">
          <a:spLocks noChangeArrowheads="1"/>
        </xdr:cNvSpPr>
      </xdr:nvSpPr>
      <xdr:spPr bwMode="auto">
        <a:xfrm>
          <a:off x="2057400" y="425415075"/>
          <a:ext cx="76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22</xdr:row>
      <xdr:rowOff>19050</xdr:rowOff>
    </xdr:to>
    <xdr:sp macro="" textlink="">
      <xdr:nvSpPr>
        <xdr:cNvPr id="8712" name="Text Box 16"/>
        <xdr:cNvSpPr txBox="1">
          <a:spLocks noChangeArrowheads="1"/>
        </xdr:cNvSpPr>
      </xdr:nvSpPr>
      <xdr:spPr bwMode="auto">
        <a:xfrm>
          <a:off x="6029325" y="425415075"/>
          <a:ext cx="76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24</xdr:row>
      <xdr:rowOff>9525</xdr:rowOff>
    </xdr:to>
    <xdr:sp macro="" textlink="">
      <xdr:nvSpPr>
        <xdr:cNvPr id="8722" name="Text Box 16"/>
        <xdr:cNvSpPr txBox="1">
          <a:spLocks noChangeArrowheads="1"/>
        </xdr:cNvSpPr>
      </xdr:nvSpPr>
      <xdr:spPr bwMode="auto">
        <a:xfrm>
          <a:off x="6029325" y="425415075"/>
          <a:ext cx="762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7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7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7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78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879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7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7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83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83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8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86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887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8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8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9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9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94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94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8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89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89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89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896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8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89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8989"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8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8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89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66675</xdr:rowOff>
    </xdr:to>
    <xdr:sp macro="" textlink="">
      <xdr:nvSpPr>
        <xdr:cNvPr id="8995" name="Text Box 14"/>
        <xdr:cNvSpPr txBox="1">
          <a:spLocks noChangeArrowheads="1"/>
        </xdr:cNvSpPr>
      </xdr:nvSpPr>
      <xdr:spPr bwMode="auto">
        <a:xfrm>
          <a:off x="2057400"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66675</xdr:rowOff>
    </xdr:to>
    <xdr:sp macro="" textlink="">
      <xdr:nvSpPr>
        <xdr:cNvPr id="8996" name="Text Box 16"/>
        <xdr:cNvSpPr txBox="1">
          <a:spLocks noChangeArrowheads="1"/>
        </xdr:cNvSpPr>
      </xdr:nvSpPr>
      <xdr:spPr bwMode="auto">
        <a:xfrm>
          <a:off x="6029325"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8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8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0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0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0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0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906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906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0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0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0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0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909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0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142875</xdr:rowOff>
    </xdr:to>
    <xdr:sp macro="" textlink="">
      <xdr:nvSpPr>
        <xdr:cNvPr id="9099" name="Text Box 14"/>
        <xdr:cNvSpPr txBox="1">
          <a:spLocks noChangeArrowheads="1"/>
        </xdr:cNvSpPr>
      </xdr:nvSpPr>
      <xdr:spPr bwMode="auto">
        <a:xfrm>
          <a:off x="2057400"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142875</xdr:rowOff>
    </xdr:to>
    <xdr:sp macro="" textlink="">
      <xdr:nvSpPr>
        <xdr:cNvPr id="9100" name="Text Box 16"/>
        <xdr:cNvSpPr txBox="1">
          <a:spLocks noChangeArrowheads="1"/>
        </xdr:cNvSpPr>
      </xdr:nvSpPr>
      <xdr:spPr bwMode="auto">
        <a:xfrm>
          <a:off x="6029325"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1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1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913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913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1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1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916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1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20</xdr:row>
      <xdr:rowOff>66675</xdr:rowOff>
    </xdr:to>
    <xdr:sp macro="" textlink="">
      <xdr:nvSpPr>
        <xdr:cNvPr id="9169" name="Text Box 14"/>
        <xdr:cNvSpPr txBox="1">
          <a:spLocks noChangeArrowheads="1"/>
        </xdr:cNvSpPr>
      </xdr:nvSpPr>
      <xdr:spPr bwMode="auto">
        <a:xfrm>
          <a:off x="2057400"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20</xdr:row>
      <xdr:rowOff>66675</xdr:rowOff>
    </xdr:to>
    <xdr:sp macro="" textlink="">
      <xdr:nvSpPr>
        <xdr:cNvPr id="9170" name="Text Box 16"/>
        <xdr:cNvSpPr txBox="1">
          <a:spLocks noChangeArrowheads="1"/>
        </xdr:cNvSpPr>
      </xdr:nvSpPr>
      <xdr:spPr bwMode="auto">
        <a:xfrm>
          <a:off x="6029325"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1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1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1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2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920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920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2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2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923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2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142875</xdr:rowOff>
    </xdr:to>
    <xdr:sp macro="" textlink="">
      <xdr:nvSpPr>
        <xdr:cNvPr id="9239" name="Text Box 14"/>
        <xdr:cNvSpPr txBox="1">
          <a:spLocks noChangeArrowheads="1"/>
        </xdr:cNvSpPr>
      </xdr:nvSpPr>
      <xdr:spPr bwMode="auto">
        <a:xfrm>
          <a:off x="2057400"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142875</xdr:rowOff>
    </xdr:to>
    <xdr:sp macro="" textlink="">
      <xdr:nvSpPr>
        <xdr:cNvPr id="9240" name="Text Box 16"/>
        <xdr:cNvSpPr txBox="1">
          <a:spLocks noChangeArrowheads="1"/>
        </xdr:cNvSpPr>
      </xdr:nvSpPr>
      <xdr:spPr bwMode="auto">
        <a:xfrm>
          <a:off x="6029325"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2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2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2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2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2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3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931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28575</xdr:rowOff>
    </xdr:to>
    <xdr:sp macro="" textlink="">
      <xdr:nvSpPr>
        <xdr:cNvPr id="931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3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3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38100</xdr:rowOff>
    </xdr:to>
    <xdr:sp macro="" textlink="">
      <xdr:nvSpPr>
        <xdr:cNvPr id="9337"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3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57150</xdr:rowOff>
    </xdr:to>
    <xdr:sp macro="" textlink="">
      <xdr:nvSpPr>
        <xdr:cNvPr id="9343"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57150</xdr:rowOff>
    </xdr:to>
    <xdr:sp macro="" textlink="">
      <xdr:nvSpPr>
        <xdr:cNvPr id="9344"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3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93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93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93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93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6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6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6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6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6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6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7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7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7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7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7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7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7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7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7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7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3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142875</xdr:rowOff>
    </xdr:to>
    <xdr:sp macro="" textlink="">
      <xdr:nvSpPr>
        <xdr:cNvPr id="9381" name="Text Box 14"/>
        <xdr:cNvSpPr txBox="1">
          <a:spLocks noChangeArrowheads="1"/>
        </xdr:cNvSpPr>
      </xdr:nvSpPr>
      <xdr:spPr bwMode="auto">
        <a:xfrm>
          <a:off x="2057400"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142875</xdr:rowOff>
    </xdr:to>
    <xdr:sp macro="" textlink="">
      <xdr:nvSpPr>
        <xdr:cNvPr id="9382" name="Text Box 16"/>
        <xdr:cNvSpPr txBox="1">
          <a:spLocks noChangeArrowheads="1"/>
        </xdr:cNvSpPr>
      </xdr:nvSpPr>
      <xdr:spPr bwMode="auto">
        <a:xfrm>
          <a:off x="6029325"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8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8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8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8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87"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27</xdr:row>
      <xdr:rowOff>38100</xdr:rowOff>
    </xdr:to>
    <xdr:sp macro="" textlink="">
      <xdr:nvSpPr>
        <xdr:cNvPr id="9388" name="Text Box 14"/>
        <xdr:cNvSpPr txBox="1">
          <a:spLocks noChangeArrowheads="1"/>
        </xdr:cNvSpPr>
      </xdr:nvSpPr>
      <xdr:spPr bwMode="auto">
        <a:xfrm>
          <a:off x="2057400" y="425415075"/>
          <a:ext cx="76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8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9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9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9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9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3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9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9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9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39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39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0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0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0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0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0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0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0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152400</xdr:rowOff>
    </xdr:to>
    <xdr:sp macro="" textlink="">
      <xdr:nvSpPr>
        <xdr:cNvPr id="9408" name="Text Box 16"/>
        <xdr:cNvSpPr txBox="1">
          <a:spLocks noChangeArrowheads="1"/>
        </xdr:cNvSpPr>
      </xdr:nvSpPr>
      <xdr:spPr bwMode="auto">
        <a:xfrm>
          <a:off x="6029325" y="4254150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0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1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1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1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32</xdr:row>
      <xdr:rowOff>142875</xdr:rowOff>
    </xdr:to>
    <xdr:sp macro="" textlink="">
      <xdr:nvSpPr>
        <xdr:cNvPr id="9414" name="Text Box 14"/>
        <xdr:cNvSpPr txBox="1">
          <a:spLocks noChangeArrowheads="1"/>
        </xdr:cNvSpPr>
      </xdr:nvSpPr>
      <xdr:spPr bwMode="auto">
        <a:xfrm>
          <a:off x="2057400" y="425415075"/>
          <a:ext cx="762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32</xdr:row>
      <xdr:rowOff>142875</xdr:rowOff>
    </xdr:to>
    <xdr:sp macro="" textlink="">
      <xdr:nvSpPr>
        <xdr:cNvPr id="9415" name="Text Box 16"/>
        <xdr:cNvSpPr txBox="1">
          <a:spLocks noChangeArrowheads="1"/>
        </xdr:cNvSpPr>
      </xdr:nvSpPr>
      <xdr:spPr bwMode="auto">
        <a:xfrm>
          <a:off x="6029325" y="425415075"/>
          <a:ext cx="762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1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1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18"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1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2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2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2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2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2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2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2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2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2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3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3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3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3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3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3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3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3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3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3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4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41"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42"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43"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44"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4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46"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47"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4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4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142875</xdr:rowOff>
    </xdr:to>
    <xdr:sp macro="" textlink="">
      <xdr:nvSpPr>
        <xdr:cNvPr id="9451" name="Text Box 14"/>
        <xdr:cNvSpPr txBox="1">
          <a:spLocks noChangeArrowheads="1"/>
        </xdr:cNvSpPr>
      </xdr:nvSpPr>
      <xdr:spPr bwMode="auto">
        <a:xfrm>
          <a:off x="2057400"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142875</xdr:rowOff>
    </xdr:to>
    <xdr:sp macro="" textlink="">
      <xdr:nvSpPr>
        <xdr:cNvPr id="9452" name="Text Box 16"/>
        <xdr:cNvSpPr txBox="1">
          <a:spLocks noChangeArrowheads="1"/>
        </xdr:cNvSpPr>
      </xdr:nvSpPr>
      <xdr:spPr bwMode="auto">
        <a:xfrm>
          <a:off x="6029325"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5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5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5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5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57"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5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5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6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6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6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6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6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6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67"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6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69"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70"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7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72"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73"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7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7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7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152400</xdr:rowOff>
    </xdr:to>
    <xdr:sp macro="" textlink="">
      <xdr:nvSpPr>
        <xdr:cNvPr id="9477" name="Text Box 16"/>
        <xdr:cNvSpPr txBox="1">
          <a:spLocks noChangeArrowheads="1"/>
        </xdr:cNvSpPr>
      </xdr:nvSpPr>
      <xdr:spPr bwMode="auto">
        <a:xfrm>
          <a:off x="6029325" y="4254150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7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7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8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8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32</xdr:row>
      <xdr:rowOff>57150</xdr:rowOff>
    </xdr:to>
    <xdr:sp macro="" textlink="">
      <xdr:nvSpPr>
        <xdr:cNvPr id="9483" name="Text Box 14"/>
        <xdr:cNvSpPr txBox="1">
          <a:spLocks noChangeArrowheads="1"/>
        </xdr:cNvSpPr>
      </xdr:nvSpPr>
      <xdr:spPr bwMode="auto">
        <a:xfrm>
          <a:off x="2057400" y="425415075"/>
          <a:ext cx="76200"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32</xdr:row>
      <xdr:rowOff>57150</xdr:rowOff>
    </xdr:to>
    <xdr:sp macro="" textlink="">
      <xdr:nvSpPr>
        <xdr:cNvPr id="9484" name="Text Box 16"/>
        <xdr:cNvSpPr txBox="1">
          <a:spLocks noChangeArrowheads="1"/>
        </xdr:cNvSpPr>
      </xdr:nvSpPr>
      <xdr:spPr bwMode="auto">
        <a:xfrm>
          <a:off x="6029325" y="425415075"/>
          <a:ext cx="76200"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85"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86"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87"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88"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89"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9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9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9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9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4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49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9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497"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49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49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0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0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02"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0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0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0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0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507"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50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0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1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1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1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1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1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5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516"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517"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51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114300</xdr:rowOff>
    </xdr:to>
    <xdr:sp macro="" textlink="">
      <xdr:nvSpPr>
        <xdr:cNvPr id="9519"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114300</xdr:rowOff>
    </xdr:to>
    <xdr:sp macro="" textlink="">
      <xdr:nvSpPr>
        <xdr:cNvPr id="9520"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2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2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2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2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2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2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2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123825</xdr:rowOff>
    </xdr:to>
    <xdr:sp macro="" textlink="">
      <xdr:nvSpPr>
        <xdr:cNvPr id="952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15</xdr:row>
      <xdr:rowOff>123825</xdr:rowOff>
    </xdr:to>
    <xdr:sp macro="" textlink="">
      <xdr:nvSpPr>
        <xdr:cNvPr id="952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3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76200</xdr:rowOff>
    </xdr:to>
    <xdr:sp macro="" textlink="">
      <xdr:nvSpPr>
        <xdr:cNvPr id="9531" name="Text Box 16"/>
        <xdr:cNvSpPr txBox="1">
          <a:spLocks noChangeArrowheads="1"/>
        </xdr:cNvSpPr>
      </xdr:nvSpPr>
      <xdr:spPr bwMode="auto">
        <a:xfrm>
          <a:off x="6029325"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3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3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3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3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3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37"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3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39"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4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4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4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4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4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4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5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17</xdr:row>
      <xdr:rowOff>95250</xdr:rowOff>
    </xdr:to>
    <xdr:sp macro="" textlink="">
      <xdr:nvSpPr>
        <xdr:cNvPr id="9547" name="Text Box 14"/>
        <xdr:cNvSpPr txBox="1">
          <a:spLocks noChangeArrowheads="1"/>
        </xdr:cNvSpPr>
      </xdr:nvSpPr>
      <xdr:spPr bwMode="auto">
        <a:xfrm>
          <a:off x="2057400" y="4254150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95250</xdr:rowOff>
    </xdr:to>
    <xdr:sp macro="" textlink="">
      <xdr:nvSpPr>
        <xdr:cNvPr id="9548" name="Text Box 16"/>
        <xdr:cNvSpPr txBox="1">
          <a:spLocks noChangeArrowheads="1"/>
        </xdr:cNvSpPr>
      </xdr:nvSpPr>
      <xdr:spPr bwMode="auto">
        <a:xfrm>
          <a:off x="6029325" y="4254150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17</xdr:row>
      <xdr:rowOff>76200</xdr:rowOff>
    </xdr:to>
    <xdr:sp macro="" textlink="">
      <xdr:nvSpPr>
        <xdr:cNvPr id="9549" name="Text Box 14"/>
        <xdr:cNvSpPr txBox="1">
          <a:spLocks noChangeArrowheads="1"/>
        </xdr:cNvSpPr>
      </xdr:nvSpPr>
      <xdr:spPr bwMode="auto">
        <a:xfrm>
          <a:off x="2057400"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76200</xdr:rowOff>
    </xdr:to>
    <xdr:sp macro="" textlink="">
      <xdr:nvSpPr>
        <xdr:cNvPr id="9550" name="Text Box 16"/>
        <xdr:cNvSpPr txBox="1">
          <a:spLocks noChangeArrowheads="1"/>
        </xdr:cNvSpPr>
      </xdr:nvSpPr>
      <xdr:spPr bwMode="auto">
        <a:xfrm>
          <a:off x="6029325"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17</xdr:row>
      <xdr:rowOff>76200</xdr:rowOff>
    </xdr:to>
    <xdr:sp macro="" textlink="">
      <xdr:nvSpPr>
        <xdr:cNvPr id="9551" name="Text Box 16"/>
        <xdr:cNvSpPr txBox="1">
          <a:spLocks noChangeArrowheads="1"/>
        </xdr:cNvSpPr>
      </xdr:nvSpPr>
      <xdr:spPr bwMode="auto">
        <a:xfrm>
          <a:off x="6029325"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5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5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5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5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56"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5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5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5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6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6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6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6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6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6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6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5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6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6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7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7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7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57150</xdr:rowOff>
    </xdr:to>
    <xdr:sp macro="" textlink="">
      <xdr:nvSpPr>
        <xdr:cNvPr id="9573"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7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7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7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7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5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85725</xdr:rowOff>
    </xdr:to>
    <xdr:sp macro="" textlink="">
      <xdr:nvSpPr>
        <xdr:cNvPr id="9579" name="Text Box 16"/>
        <xdr:cNvSpPr txBox="1">
          <a:spLocks noChangeArrowheads="1"/>
        </xdr:cNvSpPr>
      </xdr:nvSpPr>
      <xdr:spPr bwMode="auto">
        <a:xfrm>
          <a:off x="6029325" y="425415075"/>
          <a:ext cx="76200" cy="542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8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8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8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8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8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8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8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8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8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5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9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9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9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9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9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9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9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597"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9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59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0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0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0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0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0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05"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06"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07"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08"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0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10"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11"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1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1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6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47625</xdr:rowOff>
    </xdr:to>
    <xdr:sp macro="" textlink="">
      <xdr:nvSpPr>
        <xdr:cNvPr id="9615" name="Text Box 14"/>
        <xdr:cNvSpPr txBox="1">
          <a:spLocks noChangeArrowheads="1"/>
        </xdr:cNvSpPr>
      </xdr:nvSpPr>
      <xdr:spPr bwMode="auto">
        <a:xfrm>
          <a:off x="2057400"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47625</xdr:rowOff>
    </xdr:to>
    <xdr:sp macro="" textlink="">
      <xdr:nvSpPr>
        <xdr:cNvPr id="9616" name="Text Box 16"/>
        <xdr:cNvSpPr txBox="1">
          <a:spLocks noChangeArrowheads="1"/>
        </xdr:cNvSpPr>
      </xdr:nvSpPr>
      <xdr:spPr bwMode="auto">
        <a:xfrm>
          <a:off x="6029325"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17"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1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1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2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21"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2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2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2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2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2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6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2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2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3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31"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3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33"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34"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6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36"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37"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3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3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4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57150</xdr:rowOff>
    </xdr:to>
    <xdr:sp macro="" textlink="">
      <xdr:nvSpPr>
        <xdr:cNvPr id="9641"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4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4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4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4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6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64</xdr:row>
      <xdr:rowOff>123825</xdr:rowOff>
    </xdr:to>
    <xdr:sp macro="" textlink="">
      <xdr:nvSpPr>
        <xdr:cNvPr id="9647" name="Text Box 14"/>
        <xdr:cNvSpPr txBox="1">
          <a:spLocks noChangeArrowheads="1"/>
        </xdr:cNvSpPr>
      </xdr:nvSpPr>
      <xdr:spPr bwMode="auto">
        <a:xfrm>
          <a:off x="2057400" y="425415075"/>
          <a:ext cx="76200" cy="838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64</xdr:row>
      <xdr:rowOff>123825</xdr:rowOff>
    </xdr:to>
    <xdr:sp macro="" textlink="">
      <xdr:nvSpPr>
        <xdr:cNvPr id="9648" name="Text Box 16"/>
        <xdr:cNvSpPr txBox="1">
          <a:spLocks noChangeArrowheads="1"/>
        </xdr:cNvSpPr>
      </xdr:nvSpPr>
      <xdr:spPr bwMode="auto">
        <a:xfrm>
          <a:off x="6029325" y="425415075"/>
          <a:ext cx="76200" cy="838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49"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50"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51"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52"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53"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5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5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5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5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6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59"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6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61"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6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6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6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6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66"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6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6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6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7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71"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7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7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7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7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7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7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7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6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80"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81"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8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19050</xdr:rowOff>
    </xdr:to>
    <xdr:sp macro="" textlink="">
      <xdr:nvSpPr>
        <xdr:cNvPr id="9683"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19050</xdr:rowOff>
    </xdr:to>
    <xdr:sp macro="" textlink="">
      <xdr:nvSpPr>
        <xdr:cNvPr id="9684"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8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8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8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8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89"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9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9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69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9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95250</xdr:rowOff>
    </xdr:to>
    <xdr:sp macro="" textlink="">
      <xdr:nvSpPr>
        <xdr:cNvPr id="9694" name="Text Box 14"/>
        <xdr:cNvSpPr txBox="1">
          <a:spLocks noChangeArrowheads="1"/>
        </xdr:cNvSpPr>
      </xdr:nvSpPr>
      <xdr:spPr bwMode="auto">
        <a:xfrm>
          <a:off x="2057400" y="425415075"/>
          <a:ext cx="762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69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26</xdr:row>
      <xdr:rowOff>0</xdr:rowOff>
    </xdr:to>
    <xdr:sp macro="" textlink="">
      <xdr:nvSpPr>
        <xdr:cNvPr id="9696"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69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69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69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0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27</xdr:row>
      <xdr:rowOff>114300</xdr:rowOff>
    </xdr:to>
    <xdr:sp macro="" textlink="">
      <xdr:nvSpPr>
        <xdr:cNvPr id="9701" name="Text Box 14"/>
        <xdr:cNvSpPr txBox="1">
          <a:spLocks noChangeArrowheads="1"/>
        </xdr:cNvSpPr>
      </xdr:nvSpPr>
      <xdr:spPr bwMode="auto">
        <a:xfrm>
          <a:off x="2057400"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27</xdr:row>
      <xdr:rowOff>114300</xdr:rowOff>
    </xdr:to>
    <xdr:sp macro="" textlink="">
      <xdr:nvSpPr>
        <xdr:cNvPr id="9702"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0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0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0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0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0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0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0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47625</xdr:rowOff>
    </xdr:to>
    <xdr:sp macro="" textlink="">
      <xdr:nvSpPr>
        <xdr:cNvPr id="9711" name="Text Box 14"/>
        <xdr:cNvSpPr txBox="1">
          <a:spLocks noChangeArrowheads="1"/>
        </xdr:cNvSpPr>
      </xdr:nvSpPr>
      <xdr:spPr bwMode="auto">
        <a:xfrm>
          <a:off x="2057400"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47625</xdr:rowOff>
    </xdr:to>
    <xdr:sp macro="" textlink="">
      <xdr:nvSpPr>
        <xdr:cNvPr id="9712" name="Text Box 16"/>
        <xdr:cNvSpPr txBox="1">
          <a:spLocks noChangeArrowheads="1"/>
        </xdr:cNvSpPr>
      </xdr:nvSpPr>
      <xdr:spPr bwMode="auto">
        <a:xfrm>
          <a:off x="6029325"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28575</xdr:rowOff>
    </xdr:to>
    <xdr:sp macro="" textlink="">
      <xdr:nvSpPr>
        <xdr:cNvPr id="971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71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19</xdr:row>
      <xdr:rowOff>28575</xdr:rowOff>
    </xdr:to>
    <xdr:sp macro="" textlink="">
      <xdr:nvSpPr>
        <xdr:cNvPr id="971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95250</xdr:rowOff>
    </xdr:to>
    <xdr:sp macro="" textlink="">
      <xdr:nvSpPr>
        <xdr:cNvPr id="9716" name="Text Box 14"/>
        <xdr:cNvSpPr txBox="1">
          <a:spLocks noChangeArrowheads="1"/>
        </xdr:cNvSpPr>
      </xdr:nvSpPr>
      <xdr:spPr bwMode="auto">
        <a:xfrm>
          <a:off x="2057400" y="425415075"/>
          <a:ext cx="762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22</xdr:row>
      <xdr:rowOff>95250</xdr:rowOff>
    </xdr:to>
    <xdr:sp macro="" textlink="">
      <xdr:nvSpPr>
        <xdr:cNvPr id="9717" name="Text Box 14"/>
        <xdr:cNvSpPr txBox="1">
          <a:spLocks noChangeArrowheads="1"/>
        </xdr:cNvSpPr>
      </xdr:nvSpPr>
      <xdr:spPr bwMode="auto">
        <a:xfrm>
          <a:off x="2057400" y="425415075"/>
          <a:ext cx="762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24</xdr:row>
      <xdr:rowOff>47625</xdr:rowOff>
    </xdr:to>
    <xdr:sp macro="" textlink="">
      <xdr:nvSpPr>
        <xdr:cNvPr id="9718" name="Text Box 14"/>
        <xdr:cNvSpPr txBox="1">
          <a:spLocks noChangeArrowheads="1"/>
        </xdr:cNvSpPr>
      </xdr:nvSpPr>
      <xdr:spPr bwMode="auto">
        <a:xfrm>
          <a:off x="2057400" y="42541507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24</xdr:row>
      <xdr:rowOff>47625</xdr:rowOff>
    </xdr:to>
    <xdr:sp macro="" textlink="">
      <xdr:nvSpPr>
        <xdr:cNvPr id="9719" name="Text Box 14"/>
        <xdr:cNvSpPr txBox="1">
          <a:spLocks noChangeArrowheads="1"/>
        </xdr:cNvSpPr>
      </xdr:nvSpPr>
      <xdr:spPr bwMode="auto">
        <a:xfrm>
          <a:off x="2057400" y="42541507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26</xdr:row>
      <xdr:rowOff>0</xdr:rowOff>
    </xdr:to>
    <xdr:sp macro="" textlink="">
      <xdr:nvSpPr>
        <xdr:cNvPr id="9720" name="Text Box 14"/>
        <xdr:cNvSpPr txBox="1">
          <a:spLocks noChangeArrowheads="1"/>
        </xdr:cNvSpPr>
      </xdr:nvSpPr>
      <xdr:spPr bwMode="auto">
        <a:xfrm>
          <a:off x="2057400"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26</xdr:row>
      <xdr:rowOff>0</xdr:rowOff>
    </xdr:to>
    <xdr:sp macro="" textlink="">
      <xdr:nvSpPr>
        <xdr:cNvPr id="9721"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26</xdr:row>
      <xdr:rowOff>0</xdr:rowOff>
    </xdr:to>
    <xdr:sp macro="" textlink="">
      <xdr:nvSpPr>
        <xdr:cNvPr id="9722"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26</xdr:row>
      <xdr:rowOff>0</xdr:rowOff>
    </xdr:to>
    <xdr:sp macro="" textlink="">
      <xdr:nvSpPr>
        <xdr:cNvPr id="9724" name="Text Box 14"/>
        <xdr:cNvSpPr txBox="1">
          <a:spLocks noChangeArrowheads="1"/>
        </xdr:cNvSpPr>
      </xdr:nvSpPr>
      <xdr:spPr bwMode="auto">
        <a:xfrm>
          <a:off x="2057400"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26</xdr:row>
      <xdr:rowOff>0</xdr:rowOff>
    </xdr:to>
    <xdr:sp macro="" textlink="">
      <xdr:nvSpPr>
        <xdr:cNvPr id="9725"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26</xdr:row>
      <xdr:rowOff>0</xdr:rowOff>
    </xdr:to>
    <xdr:sp macro="" textlink="">
      <xdr:nvSpPr>
        <xdr:cNvPr id="9726"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27</xdr:row>
      <xdr:rowOff>114300</xdr:rowOff>
    </xdr:to>
    <xdr:sp macro="" textlink="">
      <xdr:nvSpPr>
        <xdr:cNvPr id="9727" name="Text Box 14"/>
        <xdr:cNvSpPr txBox="1">
          <a:spLocks noChangeArrowheads="1"/>
        </xdr:cNvSpPr>
      </xdr:nvSpPr>
      <xdr:spPr bwMode="auto">
        <a:xfrm>
          <a:off x="2057400"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27</xdr:row>
      <xdr:rowOff>114300</xdr:rowOff>
    </xdr:to>
    <xdr:sp macro="" textlink="">
      <xdr:nvSpPr>
        <xdr:cNvPr id="9728"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27</xdr:row>
      <xdr:rowOff>114300</xdr:rowOff>
    </xdr:to>
    <xdr:sp macro="" textlink="">
      <xdr:nvSpPr>
        <xdr:cNvPr id="9729"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27</xdr:row>
      <xdr:rowOff>114300</xdr:rowOff>
    </xdr:to>
    <xdr:sp macro="" textlink="">
      <xdr:nvSpPr>
        <xdr:cNvPr id="9730"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27</xdr:row>
      <xdr:rowOff>114300</xdr:rowOff>
    </xdr:to>
    <xdr:sp macro="" textlink="">
      <xdr:nvSpPr>
        <xdr:cNvPr id="9732" name="Text Box 14"/>
        <xdr:cNvSpPr txBox="1">
          <a:spLocks noChangeArrowheads="1"/>
        </xdr:cNvSpPr>
      </xdr:nvSpPr>
      <xdr:spPr bwMode="auto">
        <a:xfrm>
          <a:off x="2057400"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27</xdr:row>
      <xdr:rowOff>114300</xdr:rowOff>
    </xdr:to>
    <xdr:sp macro="" textlink="">
      <xdr:nvSpPr>
        <xdr:cNvPr id="9733"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3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3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3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95250</xdr:rowOff>
    </xdr:to>
    <xdr:sp macro="" textlink="">
      <xdr:nvSpPr>
        <xdr:cNvPr id="9737" name="Text Box 16"/>
        <xdr:cNvSpPr txBox="1">
          <a:spLocks noChangeArrowheads="1"/>
        </xdr:cNvSpPr>
      </xdr:nvSpPr>
      <xdr:spPr bwMode="auto">
        <a:xfrm>
          <a:off x="6029325" y="425415075"/>
          <a:ext cx="7620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3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3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4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4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4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4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4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4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4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4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4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5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5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5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5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5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5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5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5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5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6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6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6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63"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6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6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6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6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768"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769"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770"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7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772"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773"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7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7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85725</xdr:rowOff>
    </xdr:to>
    <xdr:sp macro="" textlink="">
      <xdr:nvSpPr>
        <xdr:cNvPr id="9777" name="Text Box 14"/>
        <xdr:cNvSpPr txBox="1">
          <a:spLocks noChangeArrowheads="1"/>
        </xdr:cNvSpPr>
      </xdr:nvSpPr>
      <xdr:spPr bwMode="auto">
        <a:xfrm>
          <a:off x="2057400" y="425415075"/>
          <a:ext cx="7620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85725</xdr:rowOff>
    </xdr:to>
    <xdr:sp macro="" textlink="">
      <xdr:nvSpPr>
        <xdr:cNvPr id="9778" name="Text Box 16"/>
        <xdr:cNvSpPr txBox="1">
          <a:spLocks noChangeArrowheads="1"/>
        </xdr:cNvSpPr>
      </xdr:nvSpPr>
      <xdr:spPr bwMode="auto">
        <a:xfrm>
          <a:off x="6029325" y="425415075"/>
          <a:ext cx="7620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79"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8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8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82"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8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8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8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8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8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8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79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9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79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793"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79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795"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796"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7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798"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799"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0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0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0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95250</xdr:rowOff>
    </xdr:to>
    <xdr:sp macro="" textlink="">
      <xdr:nvSpPr>
        <xdr:cNvPr id="9803" name="Text Box 16"/>
        <xdr:cNvSpPr txBox="1">
          <a:spLocks noChangeArrowheads="1"/>
        </xdr:cNvSpPr>
      </xdr:nvSpPr>
      <xdr:spPr bwMode="auto">
        <a:xfrm>
          <a:off x="6029325" y="425415075"/>
          <a:ext cx="7620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0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0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0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0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8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100</xdr:row>
      <xdr:rowOff>95250</xdr:rowOff>
    </xdr:to>
    <xdr:sp macro="" textlink="">
      <xdr:nvSpPr>
        <xdr:cNvPr id="9809" name="Text Box 14"/>
        <xdr:cNvSpPr txBox="1">
          <a:spLocks noChangeArrowheads="1"/>
        </xdr:cNvSpPr>
      </xdr:nvSpPr>
      <xdr:spPr bwMode="auto">
        <a:xfrm>
          <a:off x="2057400" y="425415075"/>
          <a:ext cx="76200" cy="141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100</xdr:row>
      <xdr:rowOff>95250</xdr:rowOff>
    </xdr:to>
    <xdr:sp macro="" textlink="">
      <xdr:nvSpPr>
        <xdr:cNvPr id="9810" name="Text Box 16"/>
        <xdr:cNvSpPr txBox="1">
          <a:spLocks noChangeArrowheads="1"/>
        </xdr:cNvSpPr>
      </xdr:nvSpPr>
      <xdr:spPr bwMode="auto">
        <a:xfrm>
          <a:off x="6029325" y="425415075"/>
          <a:ext cx="76200" cy="141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811"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12"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13"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814"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15"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1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1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1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1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8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21"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2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823"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2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2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2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2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2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2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3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3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3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833"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3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3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3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37"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3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3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4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8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842"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43"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4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57150</xdr:rowOff>
    </xdr:to>
    <xdr:sp macro="" textlink="">
      <xdr:nvSpPr>
        <xdr:cNvPr id="9845"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57150</xdr:rowOff>
    </xdr:to>
    <xdr:sp macro="" textlink="">
      <xdr:nvSpPr>
        <xdr:cNvPr id="9846"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47"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4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4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5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51"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5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53"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29</xdr:row>
      <xdr:rowOff>66675</xdr:rowOff>
    </xdr:to>
    <xdr:sp macro="" textlink="">
      <xdr:nvSpPr>
        <xdr:cNvPr id="985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29</xdr:row>
      <xdr:rowOff>66675</xdr:rowOff>
    </xdr:to>
    <xdr:sp macro="" textlink="">
      <xdr:nvSpPr>
        <xdr:cNvPr id="985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32</xdr:row>
      <xdr:rowOff>133350</xdr:rowOff>
    </xdr:to>
    <xdr:sp macro="" textlink="">
      <xdr:nvSpPr>
        <xdr:cNvPr id="9856"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49</xdr:row>
      <xdr:rowOff>142875</xdr:rowOff>
    </xdr:to>
    <xdr:sp macro="" textlink="">
      <xdr:nvSpPr>
        <xdr:cNvPr id="9857" name="Text Box 16"/>
        <xdr:cNvSpPr txBox="1">
          <a:spLocks noChangeArrowheads="1"/>
        </xdr:cNvSpPr>
      </xdr:nvSpPr>
      <xdr:spPr bwMode="auto">
        <a:xfrm>
          <a:off x="6029325" y="425415075"/>
          <a:ext cx="76200"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41</xdr:row>
      <xdr:rowOff>57150</xdr:rowOff>
    </xdr:to>
    <xdr:sp macro="" textlink="">
      <xdr:nvSpPr>
        <xdr:cNvPr id="9858" name="Text Box 14"/>
        <xdr:cNvSpPr txBox="1">
          <a:spLocks noChangeArrowheads="1"/>
        </xdr:cNvSpPr>
      </xdr:nvSpPr>
      <xdr:spPr bwMode="auto">
        <a:xfrm>
          <a:off x="2057400"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41</xdr:row>
      <xdr:rowOff>57150</xdr:rowOff>
    </xdr:to>
    <xdr:sp macro="" textlink="">
      <xdr:nvSpPr>
        <xdr:cNvPr id="9859"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39</xdr:row>
      <xdr:rowOff>104775</xdr:rowOff>
    </xdr:to>
    <xdr:sp macro="" textlink="">
      <xdr:nvSpPr>
        <xdr:cNvPr id="9860" name="Text Box 16"/>
        <xdr:cNvSpPr txBox="1">
          <a:spLocks noChangeArrowheads="1"/>
        </xdr:cNvSpPr>
      </xdr:nvSpPr>
      <xdr:spPr bwMode="auto">
        <a:xfrm>
          <a:off x="6029325"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36</xdr:row>
      <xdr:rowOff>38100</xdr:rowOff>
    </xdr:to>
    <xdr:sp macro="" textlink="">
      <xdr:nvSpPr>
        <xdr:cNvPr id="9861" name="Text Box 14"/>
        <xdr:cNvSpPr txBox="1">
          <a:spLocks noChangeArrowheads="1"/>
        </xdr:cNvSpPr>
      </xdr:nvSpPr>
      <xdr:spPr bwMode="auto">
        <a:xfrm>
          <a:off x="2057400"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36</xdr:row>
      <xdr:rowOff>38100</xdr:rowOff>
    </xdr:to>
    <xdr:sp macro="" textlink="">
      <xdr:nvSpPr>
        <xdr:cNvPr id="9862"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48</xdr:row>
      <xdr:rowOff>28575</xdr:rowOff>
    </xdr:to>
    <xdr:sp macro="" textlink="">
      <xdr:nvSpPr>
        <xdr:cNvPr id="9863" name="Text Box 14"/>
        <xdr:cNvSpPr txBox="1">
          <a:spLocks noChangeArrowheads="1"/>
        </xdr:cNvSpPr>
      </xdr:nvSpPr>
      <xdr:spPr bwMode="auto">
        <a:xfrm>
          <a:off x="2057400"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48</xdr:row>
      <xdr:rowOff>28575</xdr:rowOff>
    </xdr:to>
    <xdr:sp macro="" textlink="">
      <xdr:nvSpPr>
        <xdr:cNvPr id="9864" name="Text Box 16"/>
        <xdr:cNvSpPr txBox="1">
          <a:spLocks noChangeArrowheads="1"/>
        </xdr:cNvSpPr>
      </xdr:nvSpPr>
      <xdr:spPr bwMode="auto">
        <a:xfrm>
          <a:off x="6029325"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76200</xdr:rowOff>
    </xdr:to>
    <xdr:sp macro="" textlink="">
      <xdr:nvSpPr>
        <xdr:cNvPr id="9865"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44</xdr:row>
      <xdr:rowOff>123825</xdr:rowOff>
    </xdr:to>
    <xdr:sp macro="" textlink="">
      <xdr:nvSpPr>
        <xdr:cNvPr id="9866" name="Text Box 14"/>
        <xdr:cNvSpPr txBox="1">
          <a:spLocks noChangeArrowheads="1"/>
        </xdr:cNvSpPr>
      </xdr:nvSpPr>
      <xdr:spPr bwMode="auto">
        <a:xfrm>
          <a:off x="2057400"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44</xdr:row>
      <xdr:rowOff>123825</xdr:rowOff>
    </xdr:to>
    <xdr:sp macro="" textlink="">
      <xdr:nvSpPr>
        <xdr:cNvPr id="9867" name="Text Box 16"/>
        <xdr:cNvSpPr txBox="1">
          <a:spLocks noChangeArrowheads="1"/>
        </xdr:cNvSpPr>
      </xdr:nvSpPr>
      <xdr:spPr bwMode="auto">
        <a:xfrm>
          <a:off x="6029325"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41</xdr:row>
      <xdr:rowOff>57150</xdr:rowOff>
    </xdr:to>
    <xdr:sp macro="" textlink="">
      <xdr:nvSpPr>
        <xdr:cNvPr id="9868" name="Text Box 14"/>
        <xdr:cNvSpPr txBox="1">
          <a:spLocks noChangeArrowheads="1"/>
        </xdr:cNvSpPr>
      </xdr:nvSpPr>
      <xdr:spPr bwMode="auto">
        <a:xfrm>
          <a:off x="2057400"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41</xdr:row>
      <xdr:rowOff>57150</xdr:rowOff>
    </xdr:to>
    <xdr:sp macro="" textlink="">
      <xdr:nvSpPr>
        <xdr:cNvPr id="9869"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8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32</xdr:row>
      <xdr:rowOff>133350</xdr:rowOff>
    </xdr:to>
    <xdr:sp macro="" textlink="">
      <xdr:nvSpPr>
        <xdr:cNvPr id="9871" name="Text Box 14"/>
        <xdr:cNvSpPr txBox="1">
          <a:spLocks noChangeArrowheads="1"/>
        </xdr:cNvSpPr>
      </xdr:nvSpPr>
      <xdr:spPr bwMode="auto">
        <a:xfrm>
          <a:off x="2057400"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32</xdr:row>
      <xdr:rowOff>133350</xdr:rowOff>
    </xdr:to>
    <xdr:sp macro="" textlink="">
      <xdr:nvSpPr>
        <xdr:cNvPr id="9872"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32</xdr:row>
      <xdr:rowOff>133350</xdr:rowOff>
    </xdr:to>
    <xdr:sp macro="" textlink="">
      <xdr:nvSpPr>
        <xdr:cNvPr id="9873"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8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32</xdr:row>
      <xdr:rowOff>133350</xdr:rowOff>
    </xdr:to>
    <xdr:sp macro="" textlink="">
      <xdr:nvSpPr>
        <xdr:cNvPr id="9875" name="Text Box 14"/>
        <xdr:cNvSpPr txBox="1">
          <a:spLocks noChangeArrowheads="1"/>
        </xdr:cNvSpPr>
      </xdr:nvSpPr>
      <xdr:spPr bwMode="auto">
        <a:xfrm>
          <a:off x="2057400"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32</xdr:row>
      <xdr:rowOff>133350</xdr:rowOff>
    </xdr:to>
    <xdr:sp macro="" textlink="">
      <xdr:nvSpPr>
        <xdr:cNvPr id="9876"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32</xdr:row>
      <xdr:rowOff>133350</xdr:rowOff>
    </xdr:to>
    <xdr:sp macro="" textlink="">
      <xdr:nvSpPr>
        <xdr:cNvPr id="9877"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36</xdr:row>
      <xdr:rowOff>38100</xdr:rowOff>
    </xdr:to>
    <xdr:sp macro="" textlink="">
      <xdr:nvSpPr>
        <xdr:cNvPr id="9878" name="Text Box 14"/>
        <xdr:cNvSpPr txBox="1">
          <a:spLocks noChangeArrowheads="1"/>
        </xdr:cNvSpPr>
      </xdr:nvSpPr>
      <xdr:spPr bwMode="auto">
        <a:xfrm>
          <a:off x="2057400"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36</xdr:row>
      <xdr:rowOff>38100</xdr:rowOff>
    </xdr:to>
    <xdr:sp macro="" textlink="">
      <xdr:nvSpPr>
        <xdr:cNvPr id="9879"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36</xdr:row>
      <xdr:rowOff>38100</xdr:rowOff>
    </xdr:to>
    <xdr:sp macro="" textlink="">
      <xdr:nvSpPr>
        <xdr:cNvPr id="9880"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36</xdr:row>
      <xdr:rowOff>38100</xdr:rowOff>
    </xdr:to>
    <xdr:sp macro="" textlink="">
      <xdr:nvSpPr>
        <xdr:cNvPr id="9881"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8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36</xdr:row>
      <xdr:rowOff>38100</xdr:rowOff>
    </xdr:to>
    <xdr:sp macro="" textlink="">
      <xdr:nvSpPr>
        <xdr:cNvPr id="9883" name="Text Box 14"/>
        <xdr:cNvSpPr txBox="1">
          <a:spLocks noChangeArrowheads="1"/>
        </xdr:cNvSpPr>
      </xdr:nvSpPr>
      <xdr:spPr bwMode="auto">
        <a:xfrm>
          <a:off x="2057400"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36</xdr:row>
      <xdr:rowOff>38100</xdr:rowOff>
    </xdr:to>
    <xdr:sp macro="" textlink="">
      <xdr:nvSpPr>
        <xdr:cNvPr id="9884"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39</xdr:row>
      <xdr:rowOff>104775</xdr:rowOff>
    </xdr:to>
    <xdr:sp macro="" textlink="">
      <xdr:nvSpPr>
        <xdr:cNvPr id="9885" name="Text Box 14"/>
        <xdr:cNvSpPr txBox="1">
          <a:spLocks noChangeArrowheads="1"/>
        </xdr:cNvSpPr>
      </xdr:nvSpPr>
      <xdr:spPr bwMode="auto">
        <a:xfrm>
          <a:off x="2057400"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39</xdr:row>
      <xdr:rowOff>104775</xdr:rowOff>
    </xdr:to>
    <xdr:sp macro="" textlink="">
      <xdr:nvSpPr>
        <xdr:cNvPr id="9886" name="Text Box 16"/>
        <xdr:cNvSpPr txBox="1">
          <a:spLocks noChangeArrowheads="1"/>
        </xdr:cNvSpPr>
      </xdr:nvSpPr>
      <xdr:spPr bwMode="auto">
        <a:xfrm>
          <a:off x="6029325"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39</xdr:row>
      <xdr:rowOff>104775</xdr:rowOff>
    </xdr:to>
    <xdr:sp macro="" textlink="">
      <xdr:nvSpPr>
        <xdr:cNvPr id="9887" name="Text Box 16"/>
        <xdr:cNvSpPr txBox="1">
          <a:spLocks noChangeArrowheads="1"/>
        </xdr:cNvSpPr>
      </xdr:nvSpPr>
      <xdr:spPr bwMode="auto">
        <a:xfrm>
          <a:off x="6029325"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39</xdr:row>
      <xdr:rowOff>133350</xdr:rowOff>
    </xdr:to>
    <xdr:sp macro="" textlink="">
      <xdr:nvSpPr>
        <xdr:cNvPr id="9888" name="Text Box 16"/>
        <xdr:cNvSpPr txBox="1">
          <a:spLocks noChangeArrowheads="1"/>
        </xdr:cNvSpPr>
      </xdr:nvSpPr>
      <xdr:spPr bwMode="auto">
        <a:xfrm>
          <a:off x="6029325" y="425415075"/>
          <a:ext cx="762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41</xdr:row>
      <xdr:rowOff>57150</xdr:rowOff>
    </xdr:to>
    <xdr:sp macro="" textlink="">
      <xdr:nvSpPr>
        <xdr:cNvPr id="9889" name="Text Box 14"/>
        <xdr:cNvSpPr txBox="1">
          <a:spLocks noChangeArrowheads="1"/>
        </xdr:cNvSpPr>
      </xdr:nvSpPr>
      <xdr:spPr bwMode="auto">
        <a:xfrm>
          <a:off x="2057400"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41</xdr:row>
      <xdr:rowOff>57150</xdr:rowOff>
    </xdr:to>
    <xdr:sp macro="" textlink="">
      <xdr:nvSpPr>
        <xdr:cNvPr id="9890"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41</xdr:row>
      <xdr:rowOff>57150</xdr:rowOff>
    </xdr:to>
    <xdr:sp macro="" textlink="">
      <xdr:nvSpPr>
        <xdr:cNvPr id="9891"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41</xdr:row>
      <xdr:rowOff>57150</xdr:rowOff>
    </xdr:to>
    <xdr:sp macro="" textlink="">
      <xdr:nvSpPr>
        <xdr:cNvPr id="9892"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8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44</xdr:row>
      <xdr:rowOff>123825</xdr:rowOff>
    </xdr:to>
    <xdr:sp macro="" textlink="">
      <xdr:nvSpPr>
        <xdr:cNvPr id="9894" name="Text Box 14"/>
        <xdr:cNvSpPr txBox="1">
          <a:spLocks noChangeArrowheads="1"/>
        </xdr:cNvSpPr>
      </xdr:nvSpPr>
      <xdr:spPr bwMode="auto">
        <a:xfrm>
          <a:off x="2057400"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44</xdr:row>
      <xdr:rowOff>123825</xdr:rowOff>
    </xdr:to>
    <xdr:sp macro="" textlink="">
      <xdr:nvSpPr>
        <xdr:cNvPr id="9895" name="Text Box 16"/>
        <xdr:cNvSpPr txBox="1">
          <a:spLocks noChangeArrowheads="1"/>
        </xdr:cNvSpPr>
      </xdr:nvSpPr>
      <xdr:spPr bwMode="auto">
        <a:xfrm>
          <a:off x="6029325"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43</xdr:row>
      <xdr:rowOff>9525</xdr:rowOff>
    </xdr:to>
    <xdr:sp macro="" textlink="">
      <xdr:nvSpPr>
        <xdr:cNvPr id="9896" name="Text Box 16"/>
        <xdr:cNvSpPr txBox="1">
          <a:spLocks noChangeArrowheads="1"/>
        </xdr:cNvSpPr>
      </xdr:nvSpPr>
      <xdr:spPr bwMode="auto">
        <a:xfrm>
          <a:off x="6029325" y="425415075"/>
          <a:ext cx="76200"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43</xdr:row>
      <xdr:rowOff>9525</xdr:rowOff>
    </xdr:to>
    <xdr:sp macro="" textlink="">
      <xdr:nvSpPr>
        <xdr:cNvPr id="9897" name="Text Box 14"/>
        <xdr:cNvSpPr txBox="1">
          <a:spLocks noChangeArrowheads="1"/>
        </xdr:cNvSpPr>
      </xdr:nvSpPr>
      <xdr:spPr bwMode="auto">
        <a:xfrm>
          <a:off x="2057400" y="425415075"/>
          <a:ext cx="76200"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43</xdr:row>
      <xdr:rowOff>9525</xdr:rowOff>
    </xdr:to>
    <xdr:sp macro="" textlink="">
      <xdr:nvSpPr>
        <xdr:cNvPr id="9898" name="Text Box 16"/>
        <xdr:cNvSpPr txBox="1">
          <a:spLocks noChangeArrowheads="1"/>
        </xdr:cNvSpPr>
      </xdr:nvSpPr>
      <xdr:spPr bwMode="auto">
        <a:xfrm>
          <a:off x="6029325" y="425415075"/>
          <a:ext cx="76200"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46</xdr:row>
      <xdr:rowOff>76200</xdr:rowOff>
    </xdr:to>
    <xdr:sp macro="" textlink="">
      <xdr:nvSpPr>
        <xdr:cNvPr id="9899" name="Text Box 14"/>
        <xdr:cNvSpPr txBox="1">
          <a:spLocks noChangeArrowheads="1"/>
        </xdr:cNvSpPr>
      </xdr:nvSpPr>
      <xdr:spPr bwMode="auto">
        <a:xfrm>
          <a:off x="2057400"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76200</xdr:rowOff>
    </xdr:to>
    <xdr:sp macro="" textlink="">
      <xdr:nvSpPr>
        <xdr:cNvPr id="9900"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76200</xdr:rowOff>
    </xdr:to>
    <xdr:sp macro="" textlink="">
      <xdr:nvSpPr>
        <xdr:cNvPr id="9901"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76200</xdr:rowOff>
    </xdr:to>
    <xdr:sp macro="" textlink="">
      <xdr:nvSpPr>
        <xdr:cNvPr id="9902"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9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46</xdr:row>
      <xdr:rowOff>76200</xdr:rowOff>
    </xdr:to>
    <xdr:sp macro="" textlink="">
      <xdr:nvSpPr>
        <xdr:cNvPr id="9904" name="Text Box 14"/>
        <xdr:cNvSpPr txBox="1">
          <a:spLocks noChangeArrowheads="1"/>
        </xdr:cNvSpPr>
      </xdr:nvSpPr>
      <xdr:spPr bwMode="auto">
        <a:xfrm>
          <a:off x="2057400"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76200</xdr:rowOff>
    </xdr:to>
    <xdr:sp macro="" textlink="">
      <xdr:nvSpPr>
        <xdr:cNvPr id="9905"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48</xdr:row>
      <xdr:rowOff>28575</xdr:rowOff>
    </xdr:to>
    <xdr:sp macro="" textlink="">
      <xdr:nvSpPr>
        <xdr:cNvPr id="9906" name="Text Box 14"/>
        <xdr:cNvSpPr txBox="1">
          <a:spLocks noChangeArrowheads="1"/>
        </xdr:cNvSpPr>
      </xdr:nvSpPr>
      <xdr:spPr bwMode="auto">
        <a:xfrm>
          <a:off x="2057400"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48</xdr:row>
      <xdr:rowOff>28575</xdr:rowOff>
    </xdr:to>
    <xdr:sp macro="" textlink="">
      <xdr:nvSpPr>
        <xdr:cNvPr id="9907" name="Text Box 16"/>
        <xdr:cNvSpPr txBox="1">
          <a:spLocks noChangeArrowheads="1"/>
        </xdr:cNvSpPr>
      </xdr:nvSpPr>
      <xdr:spPr bwMode="auto">
        <a:xfrm>
          <a:off x="6029325"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76200</xdr:rowOff>
    </xdr:to>
    <xdr:sp macro="" textlink="">
      <xdr:nvSpPr>
        <xdr:cNvPr id="9908"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46</xdr:row>
      <xdr:rowOff>76200</xdr:rowOff>
    </xdr:to>
    <xdr:sp macro="" textlink="">
      <xdr:nvSpPr>
        <xdr:cNvPr id="9909" name="Text Box 14"/>
        <xdr:cNvSpPr txBox="1">
          <a:spLocks noChangeArrowheads="1"/>
        </xdr:cNvSpPr>
      </xdr:nvSpPr>
      <xdr:spPr bwMode="auto">
        <a:xfrm>
          <a:off x="2057400"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46</xdr:row>
      <xdr:rowOff>76200</xdr:rowOff>
    </xdr:to>
    <xdr:sp macro="" textlink="">
      <xdr:nvSpPr>
        <xdr:cNvPr id="9910"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49</xdr:row>
      <xdr:rowOff>142875</xdr:rowOff>
    </xdr:to>
    <xdr:sp macro="" textlink="">
      <xdr:nvSpPr>
        <xdr:cNvPr id="9911" name="Text Box 14"/>
        <xdr:cNvSpPr txBox="1">
          <a:spLocks noChangeArrowheads="1"/>
        </xdr:cNvSpPr>
      </xdr:nvSpPr>
      <xdr:spPr bwMode="auto">
        <a:xfrm>
          <a:off x="2057400" y="425415075"/>
          <a:ext cx="76200"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49</xdr:row>
      <xdr:rowOff>142875</xdr:rowOff>
    </xdr:to>
    <xdr:sp macro="" textlink="">
      <xdr:nvSpPr>
        <xdr:cNvPr id="9912" name="Text Box 16"/>
        <xdr:cNvSpPr txBox="1">
          <a:spLocks noChangeArrowheads="1"/>
        </xdr:cNvSpPr>
      </xdr:nvSpPr>
      <xdr:spPr bwMode="auto">
        <a:xfrm>
          <a:off x="6029325" y="425415075"/>
          <a:ext cx="76200"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53</xdr:row>
      <xdr:rowOff>47625</xdr:rowOff>
    </xdr:to>
    <xdr:sp macro="" textlink="">
      <xdr:nvSpPr>
        <xdr:cNvPr id="9913" name="Text Box 16"/>
        <xdr:cNvSpPr txBox="1">
          <a:spLocks noChangeArrowheads="1"/>
        </xdr:cNvSpPr>
      </xdr:nvSpPr>
      <xdr:spPr bwMode="auto">
        <a:xfrm>
          <a:off x="6029325"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14"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15"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1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1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1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19"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20"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21"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22"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23"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24"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25"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2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2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9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53</xdr:row>
      <xdr:rowOff>66675</xdr:rowOff>
    </xdr:to>
    <xdr:sp macro="" textlink="">
      <xdr:nvSpPr>
        <xdr:cNvPr id="9929" name="Text Box 14"/>
        <xdr:cNvSpPr txBox="1">
          <a:spLocks noChangeArrowheads="1"/>
        </xdr:cNvSpPr>
      </xdr:nvSpPr>
      <xdr:spPr bwMode="auto">
        <a:xfrm>
          <a:off x="2057400" y="425415075"/>
          <a:ext cx="76200"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53</xdr:row>
      <xdr:rowOff>66675</xdr:rowOff>
    </xdr:to>
    <xdr:sp macro="" textlink="">
      <xdr:nvSpPr>
        <xdr:cNvPr id="9930" name="Text Box 16"/>
        <xdr:cNvSpPr txBox="1">
          <a:spLocks noChangeArrowheads="1"/>
        </xdr:cNvSpPr>
      </xdr:nvSpPr>
      <xdr:spPr bwMode="auto">
        <a:xfrm>
          <a:off x="6029325" y="425415075"/>
          <a:ext cx="76200"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53</xdr:row>
      <xdr:rowOff>47625</xdr:rowOff>
    </xdr:to>
    <xdr:sp macro="" textlink="">
      <xdr:nvSpPr>
        <xdr:cNvPr id="9931" name="Text Box 14"/>
        <xdr:cNvSpPr txBox="1">
          <a:spLocks noChangeArrowheads="1"/>
        </xdr:cNvSpPr>
      </xdr:nvSpPr>
      <xdr:spPr bwMode="auto">
        <a:xfrm>
          <a:off x="2057400"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53</xdr:row>
      <xdr:rowOff>47625</xdr:rowOff>
    </xdr:to>
    <xdr:sp macro="" textlink="">
      <xdr:nvSpPr>
        <xdr:cNvPr id="9932" name="Text Box 16"/>
        <xdr:cNvSpPr txBox="1">
          <a:spLocks noChangeArrowheads="1"/>
        </xdr:cNvSpPr>
      </xdr:nvSpPr>
      <xdr:spPr bwMode="auto">
        <a:xfrm>
          <a:off x="6029325"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53</xdr:row>
      <xdr:rowOff>47625</xdr:rowOff>
    </xdr:to>
    <xdr:sp macro="" textlink="">
      <xdr:nvSpPr>
        <xdr:cNvPr id="9933" name="Text Box 16"/>
        <xdr:cNvSpPr txBox="1">
          <a:spLocks noChangeArrowheads="1"/>
        </xdr:cNvSpPr>
      </xdr:nvSpPr>
      <xdr:spPr bwMode="auto">
        <a:xfrm>
          <a:off x="6029325"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55</xdr:row>
      <xdr:rowOff>0</xdr:rowOff>
    </xdr:to>
    <xdr:sp macro="" textlink="">
      <xdr:nvSpPr>
        <xdr:cNvPr id="9934" name="Text Box 14"/>
        <xdr:cNvSpPr txBox="1">
          <a:spLocks noChangeArrowheads="1"/>
        </xdr:cNvSpPr>
      </xdr:nvSpPr>
      <xdr:spPr bwMode="auto">
        <a:xfrm>
          <a:off x="2057400" y="425415075"/>
          <a:ext cx="76200" cy="680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55</xdr:row>
      <xdr:rowOff>0</xdr:rowOff>
    </xdr:to>
    <xdr:sp macro="" textlink="">
      <xdr:nvSpPr>
        <xdr:cNvPr id="9935" name="Text Box 14"/>
        <xdr:cNvSpPr txBox="1">
          <a:spLocks noChangeArrowheads="1"/>
        </xdr:cNvSpPr>
      </xdr:nvSpPr>
      <xdr:spPr bwMode="auto">
        <a:xfrm>
          <a:off x="2057400" y="425415075"/>
          <a:ext cx="76200" cy="680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3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37"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38"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3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40"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9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42"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43"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44"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45"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46"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47"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48"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9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50"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51"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52"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53"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54"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142875</xdr:rowOff>
    </xdr:to>
    <xdr:sp macro="" textlink="">
      <xdr:nvSpPr>
        <xdr:cNvPr id="9955" name="Text Box 16"/>
        <xdr:cNvSpPr txBox="1">
          <a:spLocks noChangeArrowheads="1"/>
        </xdr:cNvSpPr>
      </xdr:nvSpPr>
      <xdr:spPr bwMode="auto">
        <a:xfrm>
          <a:off x="6029325" y="425415075"/>
          <a:ext cx="76200" cy="710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5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5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5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5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9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61"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62"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63"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64"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65"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6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6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6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6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9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71"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72"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73"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74"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75"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7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7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78"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7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80"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81"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82"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104775</xdr:rowOff>
    </xdr:to>
    <xdr:sp macro="" textlink="">
      <xdr:nvSpPr>
        <xdr:cNvPr id="9983"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84"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85"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86"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56</xdr:row>
      <xdr:rowOff>114300</xdr:rowOff>
    </xdr:to>
    <xdr:sp macro="" textlink="">
      <xdr:nvSpPr>
        <xdr:cNvPr id="9987"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8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8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90"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99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92"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93"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104775</xdr:rowOff>
    </xdr:to>
    <xdr:sp macro="" textlink="">
      <xdr:nvSpPr>
        <xdr:cNvPr id="9994"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95"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96"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9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9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999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56</xdr:row>
      <xdr:rowOff>114300</xdr:rowOff>
    </xdr:to>
    <xdr:sp macro="" textlink="">
      <xdr:nvSpPr>
        <xdr:cNvPr id="10000"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0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13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1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1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16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1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1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1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1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19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19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1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23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23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23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27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27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2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2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3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3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31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3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3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3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38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3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3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3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4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4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42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4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46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4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49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4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4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04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50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0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050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53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5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4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5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5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6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7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7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7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7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057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58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5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5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5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6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65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6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0694"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69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6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0</xdr:rowOff>
    </xdr:to>
    <xdr:sp macro="" textlink="">
      <xdr:nvSpPr>
        <xdr:cNvPr id="10700"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0701"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7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0713"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1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1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7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0731"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0732"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7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073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0737"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073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07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4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074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074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0747"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074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074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075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075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075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075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075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5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5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0758"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5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7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077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077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78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7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7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078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7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7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7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7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8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80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88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089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8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8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8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8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091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091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091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091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91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091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092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093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09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093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0940"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0957"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09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096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0970"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0985"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0986"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0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09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09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09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02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02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03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06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06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07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0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0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0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11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11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14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14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1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18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18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1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1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21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21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2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2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125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26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2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12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29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29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2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0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0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0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3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3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2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3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3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3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33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33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3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3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3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4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41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42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4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44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4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4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46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4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1468"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4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47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4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4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1486"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1487"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4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149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1492"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149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14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49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4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150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150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1502"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150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1504"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150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150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150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150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1509"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51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5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5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1513"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51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51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5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152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153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53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154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5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5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5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56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5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5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5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5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5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5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63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164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6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166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166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167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167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67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67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1677"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1687"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6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6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169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1695"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6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6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171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71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171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1725"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1740"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1741"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7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78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78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7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7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7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82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82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2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8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85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8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8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89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8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189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8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90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190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93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193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4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4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4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19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1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6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6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6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7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7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19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197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19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1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1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0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05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0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2091"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09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0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0</xdr:rowOff>
    </xdr:to>
    <xdr:sp macro="" textlink="">
      <xdr:nvSpPr>
        <xdr:cNvPr id="12097"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2098"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1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2110"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1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1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2128"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2129"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1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13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2134"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13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13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3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14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14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2144"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14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2146"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14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14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14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2150"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15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5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2155"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5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1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217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17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17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1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1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18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1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1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1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1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2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2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20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20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27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229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2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2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2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231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231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231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231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31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31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2319"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2329"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3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233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2337"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235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3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2360"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236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238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2383"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3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3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3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42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4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43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4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4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47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4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4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4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50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5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54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54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5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58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58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5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61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61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64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65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265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65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65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266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6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69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6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6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6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0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0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2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2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273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73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7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7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7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8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81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8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8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8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85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8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86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8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2865"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86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87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8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8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2883"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2884"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8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88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288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89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89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89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8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89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89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289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90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290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90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90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290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290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90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90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9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9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2910"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9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9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9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2926"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92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293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293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9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9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2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9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295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2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9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9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9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29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2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2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03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04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06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06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06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06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06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07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307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308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0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09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309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0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0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0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310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1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311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312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313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3138"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1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18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18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1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19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1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1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22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22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25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25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28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28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2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32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2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29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29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32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33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33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4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4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4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6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6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6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6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337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37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3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3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3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4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44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4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3488"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49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0</xdr:rowOff>
    </xdr:to>
    <xdr:sp macro="" textlink="">
      <xdr:nvSpPr>
        <xdr:cNvPr id="13494"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3495"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4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4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5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3507"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5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3525"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3526"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5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353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353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353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353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3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35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354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354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354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3543"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354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354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354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3547"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354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4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5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3552"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5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356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3569"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57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5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5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3579"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5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5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5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5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59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60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4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67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68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6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69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6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70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70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70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71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71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71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3716"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3726"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37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373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373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4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375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7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3757"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3764"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3779"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3780"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79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37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7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82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82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82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8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86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8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8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8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90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9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93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9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39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97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397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39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39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3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01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01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04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04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40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05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0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405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7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09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0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0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0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0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0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0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1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13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7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1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1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1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2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20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2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2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2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2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2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2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2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4262"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26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26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2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2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4280"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4281"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2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28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4286"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28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28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28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2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29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4296"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29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4298"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29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30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30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430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30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30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3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3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4307"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3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3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3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432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32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33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33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3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3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35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35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3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3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3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3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3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3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43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444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4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446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446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446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446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46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46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4471"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4481"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4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448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4489"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49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4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4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4506"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5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451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4519"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4534"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4535"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5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57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57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59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5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5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61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61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65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6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68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6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469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69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69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469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6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72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73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3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4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4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5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6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476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77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7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7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7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8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8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8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8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8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8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84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8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8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8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4885"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88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0</xdr:rowOff>
    </xdr:to>
    <xdr:sp macro="" textlink="">
      <xdr:nvSpPr>
        <xdr:cNvPr id="14891"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4892"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89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8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8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9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4904"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9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4922"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4923"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9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92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4928"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92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93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3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93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93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4938"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9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4940"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94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94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494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494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94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4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4949"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5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9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496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96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497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4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49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497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9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9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4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99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499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49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49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07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08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0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0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10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10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10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10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1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1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5113"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1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1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1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5123"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1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1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1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1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13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5131"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514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1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515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5161"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5176"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517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1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1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1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1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21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22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22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2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25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26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2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2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30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30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33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33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3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37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37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3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3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4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41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44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44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544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45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4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545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48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48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4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4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4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4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4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49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49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0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5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1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1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2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2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55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53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5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5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5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6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60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6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6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6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64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6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6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6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5659"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6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66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6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6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5677"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5678"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6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568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5683"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568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568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68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6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569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569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5693"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56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5695"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569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569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569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569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570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70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7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70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5704"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7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7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7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5720"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572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72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573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7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7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75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7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7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7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7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7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7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7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7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82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84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85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86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86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86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8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8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5868"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5878"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58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588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5886"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8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8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8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590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9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590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5916"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5931"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593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59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97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597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599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59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59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5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01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01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04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04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08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08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60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09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09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60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0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0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0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1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12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3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3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3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1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5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5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1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1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1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1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2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2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2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2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2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24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2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2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2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6282"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28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0</xdr:rowOff>
    </xdr:to>
    <xdr:sp macro="" textlink="">
      <xdr:nvSpPr>
        <xdr:cNvPr id="16288"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0</xdr:rowOff>
    </xdr:to>
    <xdr:sp macro="" textlink="">
      <xdr:nvSpPr>
        <xdr:cNvPr id="16289"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29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2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2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2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3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6301"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3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6319"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6320"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3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632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6325"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632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632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2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633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633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6335"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633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6337"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633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63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634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634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634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4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4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4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6346"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3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636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636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3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637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3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3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3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39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3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3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3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3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47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648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4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4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4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4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650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650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650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650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5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50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6510"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5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5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5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6520"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5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5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5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5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652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6528"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654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5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655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6558"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6573"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6574"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5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5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5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61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61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62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65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65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66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6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6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69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69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73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73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7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77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77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7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80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80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84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84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8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8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685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88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688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8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8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8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8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8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89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89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89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8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8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1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1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1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1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1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69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692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6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6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69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69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6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0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0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0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0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4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0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7055"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5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0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0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7073"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85725</xdr:rowOff>
    </xdr:to>
    <xdr:sp macro="" textlink="">
      <xdr:nvSpPr>
        <xdr:cNvPr id="17074"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0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707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707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708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708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8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0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708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708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708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709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114300</xdr:rowOff>
    </xdr:to>
    <xdr:sp macro="" textlink="">
      <xdr:nvSpPr>
        <xdr:cNvPr id="1709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709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709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114300</xdr:rowOff>
    </xdr:to>
    <xdr:sp macro="" textlink="">
      <xdr:nvSpPr>
        <xdr:cNvPr id="170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709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709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9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9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0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123825</xdr:rowOff>
    </xdr:to>
    <xdr:sp macro="" textlink="">
      <xdr:nvSpPr>
        <xdr:cNvPr id="17100"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10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1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7116"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711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12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104775</xdr:rowOff>
    </xdr:to>
    <xdr:sp macro="" textlink="">
      <xdr:nvSpPr>
        <xdr:cNvPr id="1712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714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714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1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1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1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1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22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723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2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2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725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725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725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725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725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72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2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726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727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0</xdr:rowOff>
    </xdr:to>
    <xdr:sp macro="" textlink="">
      <xdr:nvSpPr>
        <xdr:cNvPr id="172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66675</xdr:rowOff>
    </xdr:to>
    <xdr:sp macro="" textlink="">
      <xdr:nvSpPr>
        <xdr:cNvPr id="1728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66675</xdr:rowOff>
    </xdr:to>
    <xdr:sp macro="" textlink="">
      <xdr:nvSpPr>
        <xdr:cNvPr id="1728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2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2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2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729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123825</xdr:rowOff>
    </xdr:to>
    <xdr:sp macro="" textlink="">
      <xdr:nvSpPr>
        <xdr:cNvPr id="173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104775</xdr:rowOff>
    </xdr:to>
    <xdr:sp macro="" textlink="">
      <xdr:nvSpPr>
        <xdr:cNvPr id="1730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3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731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3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732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76200</xdr:rowOff>
    </xdr:to>
    <xdr:sp macro="" textlink="">
      <xdr:nvSpPr>
        <xdr:cNvPr id="17328"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3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3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3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3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3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173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737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28575</xdr:rowOff>
    </xdr:to>
    <xdr:sp macro="" textlink="">
      <xdr:nvSpPr>
        <xdr:cNvPr id="1737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133350</xdr:rowOff>
    </xdr:to>
    <xdr:sp macro="" textlink="">
      <xdr:nvSpPr>
        <xdr:cNvPr id="173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17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971550</xdr:colOff>
      <xdr:row>13</xdr:row>
      <xdr:rowOff>0</xdr:rowOff>
    </xdr:from>
    <xdr:ext cx="184731" cy="264560"/>
    <xdr:sp macro="" textlink="">
      <xdr:nvSpPr>
        <xdr:cNvPr id="17375" name="17374 CuadroTexto"/>
        <xdr:cNvSpPr txBox="1"/>
      </xdr:nvSpPr>
      <xdr:spPr>
        <a:xfrm>
          <a:off x="2371725" y="4254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9525</xdr:colOff>
      <xdr:row>13</xdr:row>
      <xdr:rowOff>0</xdr:rowOff>
    </xdr:from>
    <xdr:ext cx="1150394" cy="264560"/>
    <xdr:sp macro="" textlink="">
      <xdr:nvSpPr>
        <xdr:cNvPr id="17376" name="17375 CuadroTexto"/>
        <xdr:cNvSpPr txBox="1"/>
      </xdr:nvSpPr>
      <xdr:spPr>
        <a:xfrm flipH="1" flipV="1">
          <a:off x="1409700" y="425415075"/>
          <a:ext cx="11503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oneCellAnchor>
    <xdr:from>
      <xdr:col>2</xdr:col>
      <xdr:colOff>971550</xdr:colOff>
      <xdr:row>13</xdr:row>
      <xdr:rowOff>0</xdr:rowOff>
    </xdr:from>
    <xdr:ext cx="184731" cy="264560"/>
    <xdr:sp macro="" textlink="">
      <xdr:nvSpPr>
        <xdr:cNvPr id="17377" name="17376 CuadroTexto"/>
        <xdr:cNvSpPr txBox="1"/>
      </xdr:nvSpPr>
      <xdr:spPr>
        <a:xfrm>
          <a:off x="2371725" y="4254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971550</xdr:colOff>
      <xdr:row>13</xdr:row>
      <xdr:rowOff>0</xdr:rowOff>
    </xdr:from>
    <xdr:ext cx="184731" cy="264560"/>
    <xdr:sp macro="" textlink="">
      <xdr:nvSpPr>
        <xdr:cNvPr id="17378" name="17377 CuadroTexto"/>
        <xdr:cNvSpPr txBox="1"/>
      </xdr:nvSpPr>
      <xdr:spPr>
        <a:xfrm>
          <a:off x="2371725" y="4254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9525</xdr:colOff>
      <xdr:row>13</xdr:row>
      <xdr:rowOff>0</xdr:rowOff>
    </xdr:from>
    <xdr:ext cx="1269200" cy="264560"/>
    <xdr:sp macro="" textlink="">
      <xdr:nvSpPr>
        <xdr:cNvPr id="17379" name="17378 CuadroTexto"/>
        <xdr:cNvSpPr txBox="1"/>
      </xdr:nvSpPr>
      <xdr:spPr>
        <a:xfrm flipH="1" flipV="1">
          <a:off x="1409700" y="425415075"/>
          <a:ext cx="126920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twoCellAnchor editAs="oneCell">
    <xdr:from>
      <xdr:col>2</xdr:col>
      <xdr:colOff>657225</xdr:colOff>
      <xdr:row>13</xdr:row>
      <xdr:rowOff>0</xdr:rowOff>
    </xdr:from>
    <xdr:to>
      <xdr:col>2</xdr:col>
      <xdr:colOff>733425</xdr:colOff>
      <xdr:row>13</xdr:row>
      <xdr:rowOff>142875</xdr:rowOff>
    </xdr:to>
    <xdr:sp macro="" textlink="">
      <xdr:nvSpPr>
        <xdr:cNvPr id="1738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3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38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38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38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3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38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38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38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3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39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39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13</xdr:row>
      <xdr:rowOff>0</xdr:rowOff>
    </xdr:from>
    <xdr:to>
      <xdr:col>2</xdr:col>
      <xdr:colOff>666750</xdr:colOff>
      <xdr:row>13</xdr:row>
      <xdr:rowOff>152400</xdr:rowOff>
    </xdr:to>
    <xdr:sp macro="" textlink="">
      <xdr:nvSpPr>
        <xdr:cNvPr id="17392"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39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39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39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39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39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39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39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0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0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0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0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0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0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0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40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0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0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1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1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1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1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1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1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1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2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2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2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2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2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2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2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2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3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3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13</xdr:row>
      <xdr:rowOff>0</xdr:rowOff>
    </xdr:from>
    <xdr:to>
      <xdr:col>2</xdr:col>
      <xdr:colOff>666750</xdr:colOff>
      <xdr:row>13</xdr:row>
      <xdr:rowOff>152400</xdr:rowOff>
    </xdr:to>
    <xdr:sp macro="" textlink="">
      <xdr:nvSpPr>
        <xdr:cNvPr id="17433"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43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3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3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3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3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3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44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4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4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4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4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4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4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4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4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4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5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5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5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5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5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45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5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5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5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6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6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6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6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6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6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6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7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7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7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7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7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7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7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7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7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8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8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8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8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8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8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8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9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9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49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9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49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9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13</xdr:row>
      <xdr:rowOff>0</xdr:rowOff>
    </xdr:from>
    <xdr:to>
      <xdr:col>2</xdr:col>
      <xdr:colOff>666750</xdr:colOff>
      <xdr:row>13</xdr:row>
      <xdr:rowOff>152400</xdr:rowOff>
    </xdr:to>
    <xdr:sp macro="" textlink="">
      <xdr:nvSpPr>
        <xdr:cNvPr id="17496"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49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49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49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0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0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0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50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0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0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0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0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0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1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1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1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1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1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1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1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2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2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2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2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2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2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2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2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3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3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3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53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3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3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3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3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4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4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4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4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4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4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4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4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4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5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5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5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5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5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5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5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5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5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13</xdr:row>
      <xdr:rowOff>0</xdr:rowOff>
    </xdr:from>
    <xdr:to>
      <xdr:col>2</xdr:col>
      <xdr:colOff>666750</xdr:colOff>
      <xdr:row>13</xdr:row>
      <xdr:rowOff>152400</xdr:rowOff>
    </xdr:to>
    <xdr:sp macro="" textlink="">
      <xdr:nvSpPr>
        <xdr:cNvPr id="17560"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56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6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6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6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6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6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56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6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6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7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7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7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7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7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7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7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8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8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58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8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8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8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8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8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8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8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9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9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9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9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9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9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59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59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59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59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0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0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0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0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0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0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0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0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0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0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1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1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1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1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1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1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1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1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1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1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2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2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2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13</xdr:row>
      <xdr:rowOff>0</xdr:rowOff>
    </xdr:from>
    <xdr:to>
      <xdr:col>2</xdr:col>
      <xdr:colOff>666750</xdr:colOff>
      <xdr:row>13</xdr:row>
      <xdr:rowOff>152400</xdr:rowOff>
    </xdr:to>
    <xdr:sp macro="" textlink="">
      <xdr:nvSpPr>
        <xdr:cNvPr id="17623"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62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2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2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2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2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142875</xdr:rowOff>
    </xdr:to>
    <xdr:sp macro="" textlink="">
      <xdr:nvSpPr>
        <xdr:cNvPr id="1763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3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3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3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3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3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3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3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3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4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4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4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4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4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4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4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4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4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5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5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5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5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5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5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142875</xdr:rowOff>
    </xdr:to>
    <xdr:sp macro="" textlink="">
      <xdr:nvSpPr>
        <xdr:cNvPr id="1765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142875</xdr:rowOff>
    </xdr:to>
    <xdr:sp macro="" textlink="">
      <xdr:nvSpPr>
        <xdr:cNvPr id="1765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142875</xdr:rowOff>
    </xdr:to>
    <xdr:sp macro="" textlink="">
      <xdr:nvSpPr>
        <xdr:cNvPr id="1765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6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66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66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6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66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66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6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6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67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6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6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675"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67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7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67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67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68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68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68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6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6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68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6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69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69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9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69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69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6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69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699"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0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03"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0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0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13</xdr:row>
      <xdr:rowOff>0</xdr:rowOff>
    </xdr:from>
    <xdr:to>
      <xdr:col>2</xdr:col>
      <xdr:colOff>76200</xdr:colOff>
      <xdr:row>13</xdr:row>
      <xdr:rowOff>152400</xdr:rowOff>
    </xdr:to>
    <xdr:sp macro="" textlink="">
      <xdr:nvSpPr>
        <xdr:cNvPr id="1770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0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13</xdr:row>
      <xdr:rowOff>0</xdr:rowOff>
    </xdr:from>
    <xdr:to>
      <xdr:col>2</xdr:col>
      <xdr:colOff>76200</xdr:colOff>
      <xdr:row>14</xdr:row>
      <xdr:rowOff>0</xdr:rowOff>
    </xdr:to>
    <xdr:sp macro="" textlink="">
      <xdr:nvSpPr>
        <xdr:cNvPr id="17709"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1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13</xdr:row>
      <xdr:rowOff>0</xdr:rowOff>
    </xdr:from>
    <xdr:to>
      <xdr:col>2</xdr:col>
      <xdr:colOff>76200</xdr:colOff>
      <xdr:row>14</xdr:row>
      <xdr:rowOff>0</xdr:rowOff>
    </xdr:to>
    <xdr:sp macro="" textlink="">
      <xdr:nvSpPr>
        <xdr:cNvPr id="177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7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7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7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7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7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7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8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8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8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8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8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8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8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79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79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79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79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7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79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7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0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0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0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0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0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0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1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1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1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1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1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1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1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2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2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2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2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2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2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2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3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3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3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3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3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3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3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4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4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4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4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4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4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5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5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5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5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5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5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5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6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6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6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6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6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6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6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7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7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7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7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7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7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7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8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8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8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8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8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8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89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89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89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89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89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89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89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0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0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0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0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0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0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1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1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1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1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1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1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2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2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2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2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2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2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6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6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6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6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65"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6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67"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68"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6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7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7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7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73"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7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75"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76"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7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7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7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8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8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8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8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8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8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8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8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8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38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9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39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39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93" name="Text Box 14"/>
        <xdr:cNvSpPr txBox="1">
          <a:spLocks noChangeArrowheads="1"/>
        </xdr:cNvSpPr>
      </xdr:nvSpPr>
      <xdr:spPr bwMode="auto">
        <a:xfrm>
          <a:off x="2057400"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94"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95" name="Text Box 16"/>
        <xdr:cNvSpPr txBox="1">
          <a:spLocks noChangeArrowheads="1"/>
        </xdr:cNvSpPr>
      </xdr:nvSpPr>
      <xdr:spPr bwMode="auto">
        <a:xfrm>
          <a:off x="602932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396" name="Text Box 18"/>
        <xdr:cNvSpPr txBox="1">
          <a:spLocks noChangeArrowheads="1"/>
        </xdr:cNvSpPr>
      </xdr:nvSpPr>
      <xdr:spPr bwMode="auto">
        <a:xfrm>
          <a:off x="140017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397" name="Text Box 14"/>
        <xdr:cNvSpPr txBox="1">
          <a:spLocks noChangeArrowheads="1"/>
        </xdr:cNvSpPr>
      </xdr:nvSpPr>
      <xdr:spPr bwMode="auto">
        <a:xfrm>
          <a:off x="2057400"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398"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399" name="Text Box 16"/>
        <xdr:cNvSpPr txBox="1">
          <a:spLocks noChangeArrowheads="1"/>
        </xdr:cNvSpPr>
      </xdr:nvSpPr>
      <xdr:spPr bwMode="auto">
        <a:xfrm>
          <a:off x="602932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00" name="Text Box 18"/>
        <xdr:cNvSpPr txBox="1">
          <a:spLocks noChangeArrowheads="1"/>
        </xdr:cNvSpPr>
      </xdr:nvSpPr>
      <xdr:spPr bwMode="auto">
        <a:xfrm>
          <a:off x="140017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01" name="Text Box 14"/>
        <xdr:cNvSpPr txBox="1">
          <a:spLocks noChangeArrowheads="1"/>
        </xdr:cNvSpPr>
      </xdr:nvSpPr>
      <xdr:spPr bwMode="auto">
        <a:xfrm>
          <a:off x="2057400"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02"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03" name="Text Box 16"/>
        <xdr:cNvSpPr txBox="1">
          <a:spLocks noChangeArrowheads="1"/>
        </xdr:cNvSpPr>
      </xdr:nvSpPr>
      <xdr:spPr bwMode="auto">
        <a:xfrm>
          <a:off x="602932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04" name="Text Box 18"/>
        <xdr:cNvSpPr txBox="1">
          <a:spLocks noChangeArrowheads="1"/>
        </xdr:cNvSpPr>
      </xdr:nvSpPr>
      <xdr:spPr bwMode="auto">
        <a:xfrm>
          <a:off x="140017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05" name="Text Box 14"/>
        <xdr:cNvSpPr txBox="1">
          <a:spLocks noChangeArrowheads="1"/>
        </xdr:cNvSpPr>
      </xdr:nvSpPr>
      <xdr:spPr bwMode="auto">
        <a:xfrm>
          <a:off x="2057400"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06"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07" name="Text Box 16"/>
        <xdr:cNvSpPr txBox="1">
          <a:spLocks noChangeArrowheads="1"/>
        </xdr:cNvSpPr>
      </xdr:nvSpPr>
      <xdr:spPr bwMode="auto">
        <a:xfrm>
          <a:off x="602932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08" name="Text Box 18"/>
        <xdr:cNvSpPr txBox="1">
          <a:spLocks noChangeArrowheads="1"/>
        </xdr:cNvSpPr>
      </xdr:nvSpPr>
      <xdr:spPr bwMode="auto">
        <a:xfrm>
          <a:off x="140017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09" name="Text Box 14"/>
        <xdr:cNvSpPr txBox="1">
          <a:spLocks noChangeArrowheads="1"/>
        </xdr:cNvSpPr>
      </xdr:nvSpPr>
      <xdr:spPr bwMode="auto">
        <a:xfrm>
          <a:off x="2057400"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10"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11" name="Text Box 16"/>
        <xdr:cNvSpPr txBox="1">
          <a:spLocks noChangeArrowheads="1"/>
        </xdr:cNvSpPr>
      </xdr:nvSpPr>
      <xdr:spPr bwMode="auto">
        <a:xfrm>
          <a:off x="602932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12" name="Text Box 18"/>
        <xdr:cNvSpPr txBox="1">
          <a:spLocks noChangeArrowheads="1"/>
        </xdr:cNvSpPr>
      </xdr:nvSpPr>
      <xdr:spPr bwMode="auto">
        <a:xfrm>
          <a:off x="140017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13" name="Text Box 14"/>
        <xdr:cNvSpPr txBox="1">
          <a:spLocks noChangeArrowheads="1"/>
        </xdr:cNvSpPr>
      </xdr:nvSpPr>
      <xdr:spPr bwMode="auto">
        <a:xfrm>
          <a:off x="2057400"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14"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15" name="Text Box 16"/>
        <xdr:cNvSpPr txBox="1">
          <a:spLocks noChangeArrowheads="1"/>
        </xdr:cNvSpPr>
      </xdr:nvSpPr>
      <xdr:spPr bwMode="auto">
        <a:xfrm>
          <a:off x="602932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16" name="Text Box 18"/>
        <xdr:cNvSpPr txBox="1">
          <a:spLocks noChangeArrowheads="1"/>
        </xdr:cNvSpPr>
      </xdr:nvSpPr>
      <xdr:spPr bwMode="auto">
        <a:xfrm>
          <a:off x="140017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17" name="Text Box 14"/>
        <xdr:cNvSpPr txBox="1">
          <a:spLocks noChangeArrowheads="1"/>
        </xdr:cNvSpPr>
      </xdr:nvSpPr>
      <xdr:spPr bwMode="auto">
        <a:xfrm>
          <a:off x="2057400"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18"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19" name="Text Box 16"/>
        <xdr:cNvSpPr txBox="1">
          <a:spLocks noChangeArrowheads="1"/>
        </xdr:cNvSpPr>
      </xdr:nvSpPr>
      <xdr:spPr bwMode="auto">
        <a:xfrm>
          <a:off x="602932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20" name="Text Box 18"/>
        <xdr:cNvSpPr txBox="1">
          <a:spLocks noChangeArrowheads="1"/>
        </xdr:cNvSpPr>
      </xdr:nvSpPr>
      <xdr:spPr bwMode="auto">
        <a:xfrm>
          <a:off x="140017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21" name="Text Box 14"/>
        <xdr:cNvSpPr txBox="1">
          <a:spLocks noChangeArrowheads="1"/>
        </xdr:cNvSpPr>
      </xdr:nvSpPr>
      <xdr:spPr bwMode="auto">
        <a:xfrm>
          <a:off x="2057400"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22"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23" name="Text Box 16"/>
        <xdr:cNvSpPr txBox="1">
          <a:spLocks noChangeArrowheads="1"/>
        </xdr:cNvSpPr>
      </xdr:nvSpPr>
      <xdr:spPr bwMode="auto">
        <a:xfrm>
          <a:off x="602932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24" name="Text Box 18"/>
        <xdr:cNvSpPr txBox="1">
          <a:spLocks noChangeArrowheads="1"/>
        </xdr:cNvSpPr>
      </xdr:nvSpPr>
      <xdr:spPr bwMode="auto">
        <a:xfrm>
          <a:off x="140017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4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4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4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4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4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4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21"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22"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23"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24"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25"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26"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27"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28"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29"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30"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31"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32"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33"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34"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35"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36"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3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3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3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4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4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4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4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4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4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4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4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4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4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5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5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5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53"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5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55"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56"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5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5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5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6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61"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6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63"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64"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6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6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6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6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69"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7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71"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72"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73"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7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75"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76"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77"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7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79"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80"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81"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8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83"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84"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85"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8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87"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88"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589"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9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591"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592"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93"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9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95"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596"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597"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59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599"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00"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0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0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0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0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05"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0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07"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08"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0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1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1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1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13"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1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15"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16"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1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1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1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2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2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2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2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2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2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2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2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2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2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3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3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3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33"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34"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35"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36"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37"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38"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39"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40"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41" name="Text Box 14"/>
        <xdr:cNvSpPr txBox="1">
          <a:spLocks noChangeArrowheads="1"/>
        </xdr:cNvSpPr>
      </xdr:nvSpPr>
      <xdr:spPr bwMode="auto">
        <a:xfrm>
          <a:off x="2057400"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42"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43" name="Text Box 16"/>
        <xdr:cNvSpPr txBox="1">
          <a:spLocks noChangeArrowheads="1"/>
        </xdr:cNvSpPr>
      </xdr:nvSpPr>
      <xdr:spPr bwMode="auto">
        <a:xfrm>
          <a:off x="602932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44" name="Text Box 18"/>
        <xdr:cNvSpPr txBox="1">
          <a:spLocks noChangeArrowheads="1"/>
        </xdr:cNvSpPr>
      </xdr:nvSpPr>
      <xdr:spPr bwMode="auto">
        <a:xfrm>
          <a:off x="140017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45" name="Text Box 14"/>
        <xdr:cNvSpPr txBox="1">
          <a:spLocks noChangeArrowheads="1"/>
        </xdr:cNvSpPr>
      </xdr:nvSpPr>
      <xdr:spPr bwMode="auto">
        <a:xfrm>
          <a:off x="2057400"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46"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47" name="Text Box 16"/>
        <xdr:cNvSpPr txBox="1">
          <a:spLocks noChangeArrowheads="1"/>
        </xdr:cNvSpPr>
      </xdr:nvSpPr>
      <xdr:spPr bwMode="auto">
        <a:xfrm>
          <a:off x="602932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48" name="Text Box 18"/>
        <xdr:cNvSpPr txBox="1">
          <a:spLocks noChangeArrowheads="1"/>
        </xdr:cNvSpPr>
      </xdr:nvSpPr>
      <xdr:spPr bwMode="auto">
        <a:xfrm>
          <a:off x="140017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49"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50"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51"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52"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53"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54"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55"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56"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57" name="Text Box 14"/>
        <xdr:cNvSpPr txBox="1">
          <a:spLocks noChangeArrowheads="1"/>
        </xdr:cNvSpPr>
      </xdr:nvSpPr>
      <xdr:spPr bwMode="auto">
        <a:xfrm>
          <a:off x="2057400"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58"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59" name="Text Box 16"/>
        <xdr:cNvSpPr txBox="1">
          <a:spLocks noChangeArrowheads="1"/>
        </xdr:cNvSpPr>
      </xdr:nvSpPr>
      <xdr:spPr bwMode="auto">
        <a:xfrm>
          <a:off x="602932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60" name="Text Box 18"/>
        <xdr:cNvSpPr txBox="1">
          <a:spLocks noChangeArrowheads="1"/>
        </xdr:cNvSpPr>
      </xdr:nvSpPr>
      <xdr:spPr bwMode="auto">
        <a:xfrm>
          <a:off x="140017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61" name="Text Box 14"/>
        <xdr:cNvSpPr txBox="1">
          <a:spLocks noChangeArrowheads="1"/>
        </xdr:cNvSpPr>
      </xdr:nvSpPr>
      <xdr:spPr bwMode="auto">
        <a:xfrm>
          <a:off x="2057400"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62"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63" name="Text Box 16"/>
        <xdr:cNvSpPr txBox="1">
          <a:spLocks noChangeArrowheads="1"/>
        </xdr:cNvSpPr>
      </xdr:nvSpPr>
      <xdr:spPr bwMode="auto">
        <a:xfrm>
          <a:off x="602932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64" name="Text Box 18"/>
        <xdr:cNvSpPr txBox="1">
          <a:spLocks noChangeArrowheads="1"/>
        </xdr:cNvSpPr>
      </xdr:nvSpPr>
      <xdr:spPr bwMode="auto">
        <a:xfrm>
          <a:off x="140017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65"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66"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67"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68"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69"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70"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71"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72"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73"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74"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75"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76"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77"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78"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79"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80"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81"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82"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83"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84"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85"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86"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87"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688"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89"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90"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91"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92"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693"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94"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695"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696"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697"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698"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699"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00"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01"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02"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03"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04"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05" name="Text Box 14"/>
        <xdr:cNvSpPr txBox="1">
          <a:spLocks noChangeArrowheads="1"/>
        </xdr:cNvSpPr>
      </xdr:nvSpPr>
      <xdr:spPr bwMode="auto">
        <a:xfrm>
          <a:off x="2057400"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06"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07" name="Text Box 16"/>
        <xdr:cNvSpPr txBox="1">
          <a:spLocks noChangeArrowheads="1"/>
        </xdr:cNvSpPr>
      </xdr:nvSpPr>
      <xdr:spPr bwMode="auto">
        <a:xfrm>
          <a:off x="602932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08" name="Text Box 18"/>
        <xdr:cNvSpPr txBox="1">
          <a:spLocks noChangeArrowheads="1"/>
        </xdr:cNvSpPr>
      </xdr:nvSpPr>
      <xdr:spPr bwMode="auto">
        <a:xfrm>
          <a:off x="140017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09" name="Text Box 14"/>
        <xdr:cNvSpPr txBox="1">
          <a:spLocks noChangeArrowheads="1"/>
        </xdr:cNvSpPr>
      </xdr:nvSpPr>
      <xdr:spPr bwMode="auto">
        <a:xfrm>
          <a:off x="2057400"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10"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11" name="Text Box 16"/>
        <xdr:cNvSpPr txBox="1">
          <a:spLocks noChangeArrowheads="1"/>
        </xdr:cNvSpPr>
      </xdr:nvSpPr>
      <xdr:spPr bwMode="auto">
        <a:xfrm>
          <a:off x="602932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12" name="Text Box 18"/>
        <xdr:cNvSpPr txBox="1">
          <a:spLocks noChangeArrowheads="1"/>
        </xdr:cNvSpPr>
      </xdr:nvSpPr>
      <xdr:spPr bwMode="auto">
        <a:xfrm>
          <a:off x="140017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13"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14"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15"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16"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17"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18"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19"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20"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21"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22"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23"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24"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25"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26"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27"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28"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29"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30"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31"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32"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33"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34"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35"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36"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37"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38"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39"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40"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41"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42"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43"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44"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45" name="Text Box 14"/>
        <xdr:cNvSpPr txBox="1">
          <a:spLocks noChangeArrowheads="1"/>
        </xdr:cNvSpPr>
      </xdr:nvSpPr>
      <xdr:spPr bwMode="auto">
        <a:xfrm>
          <a:off x="2057400"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46"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47" name="Text Box 16"/>
        <xdr:cNvSpPr txBox="1">
          <a:spLocks noChangeArrowheads="1"/>
        </xdr:cNvSpPr>
      </xdr:nvSpPr>
      <xdr:spPr bwMode="auto">
        <a:xfrm>
          <a:off x="602932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48" name="Text Box 18"/>
        <xdr:cNvSpPr txBox="1">
          <a:spLocks noChangeArrowheads="1"/>
        </xdr:cNvSpPr>
      </xdr:nvSpPr>
      <xdr:spPr bwMode="auto">
        <a:xfrm>
          <a:off x="140017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49" name="Text Box 14"/>
        <xdr:cNvSpPr txBox="1">
          <a:spLocks noChangeArrowheads="1"/>
        </xdr:cNvSpPr>
      </xdr:nvSpPr>
      <xdr:spPr bwMode="auto">
        <a:xfrm>
          <a:off x="2057400"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50"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51" name="Text Box 16"/>
        <xdr:cNvSpPr txBox="1">
          <a:spLocks noChangeArrowheads="1"/>
        </xdr:cNvSpPr>
      </xdr:nvSpPr>
      <xdr:spPr bwMode="auto">
        <a:xfrm>
          <a:off x="602932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52" name="Text Box 18"/>
        <xdr:cNvSpPr txBox="1">
          <a:spLocks noChangeArrowheads="1"/>
        </xdr:cNvSpPr>
      </xdr:nvSpPr>
      <xdr:spPr bwMode="auto">
        <a:xfrm>
          <a:off x="140017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53" name="Text Box 14"/>
        <xdr:cNvSpPr txBox="1">
          <a:spLocks noChangeArrowheads="1"/>
        </xdr:cNvSpPr>
      </xdr:nvSpPr>
      <xdr:spPr bwMode="auto">
        <a:xfrm>
          <a:off x="2057400"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54"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55" name="Text Box 16"/>
        <xdr:cNvSpPr txBox="1">
          <a:spLocks noChangeArrowheads="1"/>
        </xdr:cNvSpPr>
      </xdr:nvSpPr>
      <xdr:spPr bwMode="auto">
        <a:xfrm>
          <a:off x="602932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56" name="Text Box 18"/>
        <xdr:cNvSpPr txBox="1">
          <a:spLocks noChangeArrowheads="1"/>
        </xdr:cNvSpPr>
      </xdr:nvSpPr>
      <xdr:spPr bwMode="auto">
        <a:xfrm>
          <a:off x="140017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57" name="Text Box 14"/>
        <xdr:cNvSpPr txBox="1">
          <a:spLocks noChangeArrowheads="1"/>
        </xdr:cNvSpPr>
      </xdr:nvSpPr>
      <xdr:spPr bwMode="auto">
        <a:xfrm>
          <a:off x="2057400"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58"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59" name="Text Box 16"/>
        <xdr:cNvSpPr txBox="1">
          <a:spLocks noChangeArrowheads="1"/>
        </xdr:cNvSpPr>
      </xdr:nvSpPr>
      <xdr:spPr bwMode="auto">
        <a:xfrm>
          <a:off x="602932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60" name="Text Box 18"/>
        <xdr:cNvSpPr txBox="1">
          <a:spLocks noChangeArrowheads="1"/>
        </xdr:cNvSpPr>
      </xdr:nvSpPr>
      <xdr:spPr bwMode="auto">
        <a:xfrm>
          <a:off x="140017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61" name="Text Box 14"/>
        <xdr:cNvSpPr txBox="1">
          <a:spLocks noChangeArrowheads="1"/>
        </xdr:cNvSpPr>
      </xdr:nvSpPr>
      <xdr:spPr bwMode="auto">
        <a:xfrm>
          <a:off x="2057400"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62"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63" name="Text Box 16"/>
        <xdr:cNvSpPr txBox="1">
          <a:spLocks noChangeArrowheads="1"/>
        </xdr:cNvSpPr>
      </xdr:nvSpPr>
      <xdr:spPr bwMode="auto">
        <a:xfrm>
          <a:off x="602932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64" name="Text Box 18"/>
        <xdr:cNvSpPr txBox="1">
          <a:spLocks noChangeArrowheads="1"/>
        </xdr:cNvSpPr>
      </xdr:nvSpPr>
      <xdr:spPr bwMode="auto">
        <a:xfrm>
          <a:off x="140017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65" name="Text Box 14"/>
        <xdr:cNvSpPr txBox="1">
          <a:spLocks noChangeArrowheads="1"/>
        </xdr:cNvSpPr>
      </xdr:nvSpPr>
      <xdr:spPr bwMode="auto">
        <a:xfrm>
          <a:off x="2057400"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66"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67" name="Text Box 16"/>
        <xdr:cNvSpPr txBox="1">
          <a:spLocks noChangeArrowheads="1"/>
        </xdr:cNvSpPr>
      </xdr:nvSpPr>
      <xdr:spPr bwMode="auto">
        <a:xfrm>
          <a:off x="602932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68" name="Text Box 18"/>
        <xdr:cNvSpPr txBox="1">
          <a:spLocks noChangeArrowheads="1"/>
        </xdr:cNvSpPr>
      </xdr:nvSpPr>
      <xdr:spPr bwMode="auto">
        <a:xfrm>
          <a:off x="140017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69" name="Text Box 14"/>
        <xdr:cNvSpPr txBox="1">
          <a:spLocks noChangeArrowheads="1"/>
        </xdr:cNvSpPr>
      </xdr:nvSpPr>
      <xdr:spPr bwMode="auto">
        <a:xfrm>
          <a:off x="2057400"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70"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71" name="Text Box 16"/>
        <xdr:cNvSpPr txBox="1">
          <a:spLocks noChangeArrowheads="1"/>
        </xdr:cNvSpPr>
      </xdr:nvSpPr>
      <xdr:spPr bwMode="auto">
        <a:xfrm>
          <a:off x="602932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72" name="Text Box 18"/>
        <xdr:cNvSpPr txBox="1">
          <a:spLocks noChangeArrowheads="1"/>
        </xdr:cNvSpPr>
      </xdr:nvSpPr>
      <xdr:spPr bwMode="auto">
        <a:xfrm>
          <a:off x="140017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73" name="Text Box 14"/>
        <xdr:cNvSpPr txBox="1">
          <a:spLocks noChangeArrowheads="1"/>
        </xdr:cNvSpPr>
      </xdr:nvSpPr>
      <xdr:spPr bwMode="auto">
        <a:xfrm>
          <a:off x="2057400"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74"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75" name="Text Box 16"/>
        <xdr:cNvSpPr txBox="1">
          <a:spLocks noChangeArrowheads="1"/>
        </xdr:cNvSpPr>
      </xdr:nvSpPr>
      <xdr:spPr bwMode="auto">
        <a:xfrm>
          <a:off x="602932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76" name="Text Box 18"/>
        <xdr:cNvSpPr txBox="1">
          <a:spLocks noChangeArrowheads="1"/>
        </xdr:cNvSpPr>
      </xdr:nvSpPr>
      <xdr:spPr bwMode="auto">
        <a:xfrm>
          <a:off x="140017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77" name="Text Box 14"/>
        <xdr:cNvSpPr txBox="1">
          <a:spLocks noChangeArrowheads="1"/>
        </xdr:cNvSpPr>
      </xdr:nvSpPr>
      <xdr:spPr bwMode="auto">
        <a:xfrm>
          <a:off x="2057400"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78"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79" name="Text Box 16"/>
        <xdr:cNvSpPr txBox="1">
          <a:spLocks noChangeArrowheads="1"/>
        </xdr:cNvSpPr>
      </xdr:nvSpPr>
      <xdr:spPr bwMode="auto">
        <a:xfrm>
          <a:off x="602932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80" name="Text Box 18"/>
        <xdr:cNvSpPr txBox="1">
          <a:spLocks noChangeArrowheads="1"/>
        </xdr:cNvSpPr>
      </xdr:nvSpPr>
      <xdr:spPr bwMode="auto">
        <a:xfrm>
          <a:off x="140017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81" name="Text Box 14"/>
        <xdr:cNvSpPr txBox="1">
          <a:spLocks noChangeArrowheads="1"/>
        </xdr:cNvSpPr>
      </xdr:nvSpPr>
      <xdr:spPr bwMode="auto">
        <a:xfrm>
          <a:off x="2057400"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82"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83" name="Text Box 16"/>
        <xdr:cNvSpPr txBox="1">
          <a:spLocks noChangeArrowheads="1"/>
        </xdr:cNvSpPr>
      </xdr:nvSpPr>
      <xdr:spPr bwMode="auto">
        <a:xfrm>
          <a:off x="602932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84" name="Text Box 18"/>
        <xdr:cNvSpPr txBox="1">
          <a:spLocks noChangeArrowheads="1"/>
        </xdr:cNvSpPr>
      </xdr:nvSpPr>
      <xdr:spPr bwMode="auto">
        <a:xfrm>
          <a:off x="140017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85" name="Text Box 14"/>
        <xdr:cNvSpPr txBox="1">
          <a:spLocks noChangeArrowheads="1"/>
        </xdr:cNvSpPr>
      </xdr:nvSpPr>
      <xdr:spPr bwMode="auto">
        <a:xfrm>
          <a:off x="2057400"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86"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87" name="Text Box 16"/>
        <xdr:cNvSpPr txBox="1">
          <a:spLocks noChangeArrowheads="1"/>
        </xdr:cNvSpPr>
      </xdr:nvSpPr>
      <xdr:spPr bwMode="auto">
        <a:xfrm>
          <a:off x="602932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88" name="Text Box 18"/>
        <xdr:cNvSpPr txBox="1">
          <a:spLocks noChangeArrowheads="1"/>
        </xdr:cNvSpPr>
      </xdr:nvSpPr>
      <xdr:spPr bwMode="auto">
        <a:xfrm>
          <a:off x="140017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789" name="Text Box 14"/>
        <xdr:cNvSpPr txBox="1">
          <a:spLocks noChangeArrowheads="1"/>
        </xdr:cNvSpPr>
      </xdr:nvSpPr>
      <xdr:spPr bwMode="auto">
        <a:xfrm>
          <a:off x="2057400"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90"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791" name="Text Box 16"/>
        <xdr:cNvSpPr txBox="1">
          <a:spLocks noChangeArrowheads="1"/>
        </xdr:cNvSpPr>
      </xdr:nvSpPr>
      <xdr:spPr bwMode="auto">
        <a:xfrm>
          <a:off x="602932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792" name="Text Box 18"/>
        <xdr:cNvSpPr txBox="1">
          <a:spLocks noChangeArrowheads="1"/>
        </xdr:cNvSpPr>
      </xdr:nvSpPr>
      <xdr:spPr bwMode="auto">
        <a:xfrm>
          <a:off x="140017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93" name="Text Box 14"/>
        <xdr:cNvSpPr txBox="1">
          <a:spLocks noChangeArrowheads="1"/>
        </xdr:cNvSpPr>
      </xdr:nvSpPr>
      <xdr:spPr bwMode="auto">
        <a:xfrm>
          <a:off x="2057400"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94"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95" name="Text Box 16"/>
        <xdr:cNvSpPr txBox="1">
          <a:spLocks noChangeArrowheads="1"/>
        </xdr:cNvSpPr>
      </xdr:nvSpPr>
      <xdr:spPr bwMode="auto">
        <a:xfrm>
          <a:off x="602932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796" name="Text Box 18"/>
        <xdr:cNvSpPr txBox="1">
          <a:spLocks noChangeArrowheads="1"/>
        </xdr:cNvSpPr>
      </xdr:nvSpPr>
      <xdr:spPr bwMode="auto">
        <a:xfrm>
          <a:off x="140017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797" name="Text Box 14"/>
        <xdr:cNvSpPr txBox="1">
          <a:spLocks noChangeArrowheads="1"/>
        </xdr:cNvSpPr>
      </xdr:nvSpPr>
      <xdr:spPr bwMode="auto">
        <a:xfrm>
          <a:off x="2057400"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798"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799" name="Text Box 16"/>
        <xdr:cNvSpPr txBox="1">
          <a:spLocks noChangeArrowheads="1"/>
        </xdr:cNvSpPr>
      </xdr:nvSpPr>
      <xdr:spPr bwMode="auto">
        <a:xfrm>
          <a:off x="602932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00" name="Text Box 18"/>
        <xdr:cNvSpPr txBox="1">
          <a:spLocks noChangeArrowheads="1"/>
        </xdr:cNvSpPr>
      </xdr:nvSpPr>
      <xdr:spPr bwMode="auto">
        <a:xfrm>
          <a:off x="140017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801" name="Text Box 14"/>
        <xdr:cNvSpPr txBox="1">
          <a:spLocks noChangeArrowheads="1"/>
        </xdr:cNvSpPr>
      </xdr:nvSpPr>
      <xdr:spPr bwMode="auto">
        <a:xfrm>
          <a:off x="2057400"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02"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803" name="Text Box 16"/>
        <xdr:cNvSpPr txBox="1">
          <a:spLocks noChangeArrowheads="1"/>
        </xdr:cNvSpPr>
      </xdr:nvSpPr>
      <xdr:spPr bwMode="auto">
        <a:xfrm>
          <a:off x="602932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804" name="Text Box 18"/>
        <xdr:cNvSpPr txBox="1">
          <a:spLocks noChangeArrowheads="1"/>
        </xdr:cNvSpPr>
      </xdr:nvSpPr>
      <xdr:spPr bwMode="auto">
        <a:xfrm>
          <a:off x="140017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805" name="Text Box 14"/>
        <xdr:cNvSpPr txBox="1">
          <a:spLocks noChangeArrowheads="1"/>
        </xdr:cNvSpPr>
      </xdr:nvSpPr>
      <xdr:spPr bwMode="auto">
        <a:xfrm>
          <a:off x="2057400"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06"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807" name="Text Box 16"/>
        <xdr:cNvSpPr txBox="1">
          <a:spLocks noChangeArrowheads="1"/>
        </xdr:cNvSpPr>
      </xdr:nvSpPr>
      <xdr:spPr bwMode="auto">
        <a:xfrm>
          <a:off x="602932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808" name="Text Box 18"/>
        <xdr:cNvSpPr txBox="1">
          <a:spLocks noChangeArrowheads="1"/>
        </xdr:cNvSpPr>
      </xdr:nvSpPr>
      <xdr:spPr bwMode="auto">
        <a:xfrm>
          <a:off x="140017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09"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10"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11"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12"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13"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14"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15"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16"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817"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18"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819"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820"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19821"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22"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19823"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19824"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25"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9826"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27" name="Text Box 18"/>
        <xdr:cNvSpPr txBox="1">
          <a:spLocks noChangeArrowheads="1"/>
        </xdr:cNvSpPr>
      </xdr:nvSpPr>
      <xdr:spPr bwMode="auto">
        <a:xfrm>
          <a:off x="140017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28"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29" name="Text Box 15"/>
        <xdr:cNvSpPr txBox="1">
          <a:spLocks noChangeArrowheads="1"/>
        </xdr:cNvSpPr>
      </xdr:nvSpPr>
      <xdr:spPr bwMode="auto">
        <a:xfrm>
          <a:off x="2047875" y="40468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30"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31" name="Text Box 18"/>
        <xdr:cNvSpPr txBox="1">
          <a:spLocks noChangeArrowheads="1"/>
        </xdr:cNvSpPr>
      </xdr:nvSpPr>
      <xdr:spPr bwMode="auto">
        <a:xfrm>
          <a:off x="140017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32"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33" name="Text Box 15"/>
        <xdr:cNvSpPr txBox="1">
          <a:spLocks noChangeArrowheads="1"/>
        </xdr:cNvSpPr>
      </xdr:nvSpPr>
      <xdr:spPr bwMode="auto">
        <a:xfrm>
          <a:off x="2047875" y="40468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34"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35" name="Text Box 18"/>
        <xdr:cNvSpPr txBox="1">
          <a:spLocks noChangeArrowheads="1"/>
        </xdr:cNvSpPr>
      </xdr:nvSpPr>
      <xdr:spPr bwMode="auto">
        <a:xfrm>
          <a:off x="140017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36"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37" name="Text Box 15"/>
        <xdr:cNvSpPr txBox="1">
          <a:spLocks noChangeArrowheads="1"/>
        </xdr:cNvSpPr>
      </xdr:nvSpPr>
      <xdr:spPr bwMode="auto">
        <a:xfrm>
          <a:off x="2047875" y="40468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38"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39"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40"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41"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42" name="Text Box 14"/>
        <xdr:cNvSpPr txBox="1">
          <a:spLocks noChangeArrowheads="1"/>
        </xdr:cNvSpPr>
      </xdr:nvSpPr>
      <xdr:spPr bwMode="auto">
        <a:xfrm>
          <a:off x="2057400"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43"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44"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45"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46" name="Text Box 14"/>
        <xdr:cNvSpPr txBox="1">
          <a:spLocks noChangeArrowheads="1"/>
        </xdr:cNvSpPr>
      </xdr:nvSpPr>
      <xdr:spPr bwMode="auto">
        <a:xfrm>
          <a:off x="2057400"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47"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48"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49"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50" name="Text Box 14"/>
        <xdr:cNvSpPr txBox="1">
          <a:spLocks noChangeArrowheads="1"/>
        </xdr:cNvSpPr>
      </xdr:nvSpPr>
      <xdr:spPr bwMode="auto">
        <a:xfrm>
          <a:off x="2057400"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51"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52"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53"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54" name="Text Box 14"/>
        <xdr:cNvSpPr txBox="1">
          <a:spLocks noChangeArrowheads="1"/>
        </xdr:cNvSpPr>
      </xdr:nvSpPr>
      <xdr:spPr bwMode="auto">
        <a:xfrm>
          <a:off x="2057400"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55"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56" name="Text Box 16"/>
        <xdr:cNvSpPr txBox="1">
          <a:spLocks noChangeArrowheads="1"/>
        </xdr:cNvSpPr>
      </xdr:nvSpPr>
      <xdr:spPr bwMode="auto">
        <a:xfrm>
          <a:off x="6029325"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57" name="Text Box 18"/>
        <xdr:cNvSpPr txBox="1">
          <a:spLocks noChangeArrowheads="1"/>
        </xdr:cNvSpPr>
      </xdr:nvSpPr>
      <xdr:spPr bwMode="auto">
        <a:xfrm>
          <a:off x="1400175"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58" name="Text Box 14"/>
        <xdr:cNvSpPr txBox="1">
          <a:spLocks noChangeArrowheads="1"/>
        </xdr:cNvSpPr>
      </xdr:nvSpPr>
      <xdr:spPr bwMode="auto">
        <a:xfrm>
          <a:off x="2057400"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59"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60" name="Text Box 16"/>
        <xdr:cNvSpPr txBox="1">
          <a:spLocks noChangeArrowheads="1"/>
        </xdr:cNvSpPr>
      </xdr:nvSpPr>
      <xdr:spPr bwMode="auto">
        <a:xfrm>
          <a:off x="6029325"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19861" name="Text Box 18"/>
        <xdr:cNvSpPr txBox="1">
          <a:spLocks noChangeArrowheads="1"/>
        </xdr:cNvSpPr>
      </xdr:nvSpPr>
      <xdr:spPr bwMode="auto">
        <a:xfrm>
          <a:off x="1400175" y="4092225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19862" name="Text Box 14"/>
        <xdr:cNvSpPr txBox="1">
          <a:spLocks noChangeArrowheads="1"/>
        </xdr:cNvSpPr>
      </xdr:nvSpPr>
      <xdr:spPr bwMode="auto">
        <a:xfrm>
          <a:off x="2057400"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63"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19864" name="Text Box 16"/>
        <xdr:cNvSpPr txBox="1">
          <a:spLocks noChangeArrowheads="1"/>
        </xdr:cNvSpPr>
      </xdr:nvSpPr>
      <xdr:spPr bwMode="auto">
        <a:xfrm>
          <a:off x="6029325"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19865" name="Text Box 14"/>
        <xdr:cNvSpPr txBox="1">
          <a:spLocks noChangeArrowheads="1"/>
        </xdr:cNvSpPr>
      </xdr:nvSpPr>
      <xdr:spPr bwMode="auto">
        <a:xfrm>
          <a:off x="2057400"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66"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19867" name="Text Box 16"/>
        <xdr:cNvSpPr txBox="1">
          <a:spLocks noChangeArrowheads="1"/>
        </xdr:cNvSpPr>
      </xdr:nvSpPr>
      <xdr:spPr bwMode="auto">
        <a:xfrm>
          <a:off x="6029325"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68" name="Text Box 14"/>
        <xdr:cNvSpPr txBox="1">
          <a:spLocks noChangeArrowheads="1"/>
        </xdr:cNvSpPr>
      </xdr:nvSpPr>
      <xdr:spPr bwMode="auto">
        <a:xfrm>
          <a:off x="2057400"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69"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70" name="Text Box 16"/>
        <xdr:cNvSpPr txBox="1">
          <a:spLocks noChangeArrowheads="1"/>
        </xdr:cNvSpPr>
      </xdr:nvSpPr>
      <xdr:spPr bwMode="auto">
        <a:xfrm>
          <a:off x="6029325"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71" name="Text Box 14"/>
        <xdr:cNvSpPr txBox="1">
          <a:spLocks noChangeArrowheads="1"/>
        </xdr:cNvSpPr>
      </xdr:nvSpPr>
      <xdr:spPr bwMode="auto">
        <a:xfrm>
          <a:off x="2057400"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72"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73" name="Text Box 16"/>
        <xdr:cNvSpPr txBox="1">
          <a:spLocks noChangeArrowheads="1"/>
        </xdr:cNvSpPr>
      </xdr:nvSpPr>
      <xdr:spPr bwMode="auto">
        <a:xfrm>
          <a:off x="6029325"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19874" name="Text Box 18"/>
        <xdr:cNvSpPr txBox="1">
          <a:spLocks noChangeArrowheads="1"/>
        </xdr:cNvSpPr>
      </xdr:nvSpPr>
      <xdr:spPr bwMode="auto">
        <a:xfrm>
          <a:off x="1428750" y="4097083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19875" name="Text Box 14"/>
        <xdr:cNvSpPr txBox="1">
          <a:spLocks noChangeArrowheads="1"/>
        </xdr:cNvSpPr>
      </xdr:nvSpPr>
      <xdr:spPr bwMode="auto">
        <a:xfrm>
          <a:off x="2057400"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76"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19877" name="Text Box 16"/>
        <xdr:cNvSpPr txBox="1">
          <a:spLocks noChangeArrowheads="1"/>
        </xdr:cNvSpPr>
      </xdr:nvSpPr>
      <xdr:spPr bwMode="auto">
        <a:xfrm>
          <a:off x="6029325"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19878" name="Text Box 14"/>
        <xdr:cNvSpPr txBox="1">
          <a:spLocks noChangeArrowheads="1"/>
        </xdr:cNvSpPr>
      </xdr:nvSpPr>
      <xdr:spPr bwMode="auto">
        <a:xfrm>
          <a:off x="2057400"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79"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19880" name="Text Box 16"/>
        <xdr:cNvSpPr txBox="1">
          <a:spLocks noChangeArrowheads="1"/>
        </xdr:cNvSpPr>
      </xdr:nvSpPr>
      <xdr:spPr bwMode="auto">
        <a:xfrm>
          <a:off x="6029325"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81"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82"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83"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84"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85"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86"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87"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88"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89"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90"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91"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92"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93"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94"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95"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896"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897" name="Text Box 14"/>
        <xdr:cNvSpPr txBox="1">
          <a:spLocks noChangeArrowheads="1"/>
        </xdr:cNvSpPr>
      </xdr:nvSpPr>
      <xdr:spPr bwMode="auto">
        <a:xfrm>
          <a:off x="2057400"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898"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899" name="Text Box 16"/>
        <xdr:cNvSpPr txBox="1">
          <a:spLocks noChangeArrowheads="1"/>
        </xdr:cNvSpPr>
      </xdr:nvSpPr>
      <xdr:spPr bwMode="auto">
        <a:xfrm>
          <a:off x="602932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00" name="Text Box 18"/>
        <xdr:cNvSpPr txBox="1">
          <a:spLocks noChangeArrowheads="1"/>
        </xdr:cNvSpPr>
      </xdr:nvSpPr>
      <xdr:spPr bwMode="auto">
        <a:xfrm>
          <a:off x="140017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01" name="Text Box 14"/>
        <xdr:cNvSpPr txBox="1">
          <a:spLocks noChangeArrowheads="1"/>
        </xdr:cNvSpPr>
      </xdr:nvSpPr>
      <xdr:spPr bwMode="auto">
        <a:xfrm>
          <a:off x="2057400"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02"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03" name="Text Box 16"/>
        <xdr:cNvSpPr txBox="1">
          <a:spLocks noChangeArrowheads="1"/>
        </xdr:cNvSpPr>
      </xdr:nvSpPr>
      <xdr:spPr bwMode="auto">
        <a:xfrm>
          <a:off x="602932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04" name="Text Box 18"/>
        <xdr:cNvSpPr txBox="1">
          <a:spLocks noChangeArrowheads="1"/>
        </xdr:cNvSpPr>
      </xdr:nvSpPr>
      <xdr:spPr bwMode="auto">
        <a:xfrm>
          <a:off x="140017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05"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19906" name="Text Box 16"/>
        <xdr:cNvSpPr txBox="1">
          <a:spLocks noChangeArrowheads="1"/>
        </xdr:cNvSpPr>
      </xdr:nvSpPr>
      <xdr:spPr bwMode="auto">
        <a:xfrm>
          <a:off x="602932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19907" name="Text Box 18"/>
        <xdr:cNvSpPr txBox="1">
          <a:spLocks noChangeArrowheads="1"/>
        </xdr:cNvSpPr>
      </xdr:nvSpPr>
      <xdr:spPr bwMode="auto">
        <a:xfrm>
          <a:off x="140017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19908" name="Text Box 14"/>
        <xdr:cNvSpPr txBox="1">
          <a:spLocks noChangeArrowheads="1"/>
        </xdr:cNvSpPr>
      </xdr:nvSpPr>
      <xdr:spPr bwMode="auto">
        <a:xfrm>
          <a:off x="2057400"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09"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19910" name="Text Box 16"/>
        <xdr:cNvSpPr txBox="1">
          <a:spLocks noChangeArrowheads="1"/>
        </xdr:cNvSpPr>
      </xdr:nvSpPr>
      <xdr:spPr bwMode="auto">
        <a:xfrm>
          <a:off x="602932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19911" name="Text Box 18"/>
        <xdr:cNvSpPr txBox="1">
          <a:spLocks noChangeArrowheads="1"/>
        </xdr:cNvSpPr>
      </xdr:nvSpPr>
      <xdr:spPr bwMode="auto">
        <a:xfrm>
          <a:off x="140017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9912" name="Text Box 16"/>
        <xdr:cNvSpPr txBox="1">
          <a:spLocks noChangeArrowheads="1"/>
        </xdr:cNvSpPr>
      </xdr:nvSpPr>
      <xdr:spPr bwMode="auto">
        <a:xfrm>
          <a:off x="602932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13" name="Text Box 18"/>
        <xdr:cNvSpPr txBox="1">
          <a:spLocks noChangeArrowheads="1"/>
        </xdr:cNvSpPr>
      </xdr:nvSpPr>
      <xdr:spPr bwMode="auto">
        <a:xfrm>
          <a:off x="140017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14" name="Text Box 14"/>
        <xdr:cNvSpPr txBox="1">
          <a:spLocks noChangeArrowheads="1"/>
        </xdr:cNvSpPr>
      </xdr:nvSpPr>
      <xdr:spPr bwMode="auto">
        <a:xfrm>
          <a:off x="2057400"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9915" name="Text Box 16"/>
        <xdr:cNvSpPr txBox="1">
          <a:spLocks noChangeArrowheads="1"/>
        </xdr:cNvSpPr>
      </xdr:nvSpPr>
      <xdr:spPr bwMode="auto">
        <a:xfrm>
          <a:off x="602932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16" name="Text Box 18"/>
        <xdr:cNvSpPr txBox="1">
          <a:spLocks noChangeArrowheads="1"/>
        </xdr:cNvSpPr>
      </xdr:nvSpPr>
      <xdr:spPr bwMode="auto">
        <a:xfrm>
          <a:off x="140017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85725</xdr:rowOff>
    </xdr:to>
    <xdr:sp macro="" textlink="">
      <xdr:nvSpPr>
        <xdr:cNvPr id="19917" name="Text Box 14"/>
        <xdr:cNvSpPr txBox="1">
          <a:spLocks noChangeArrowheads="1"/>
        </xdr:cNvSpPr>
      </xdr:nvSpPr>
      <xdr:spPr bwMode="auto">
        <a:xfrm>
          <a:off x="2057400"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19918" name="Text Box 16"/>
        <xdr:cNvSpPr txBox="1">
          <a:spLocks noChangeArrowheads="1"/>
        </xdr:cNvSpPr>
      </xdr:nvSpPr>
      <xdr:spPr bwMode="auto">
        <a:xfrm>
          <a:off x="602932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19919" name="Text Box 18"/>
        <xdr:cNvSpPr txBox="1">
          <a:spLocks noChangeArrowheads="1"/>
        </xdr:cNvSpPr>
      </xdr:nvSpPr>
      <xdr:spPr bwMode="auto">
        <a:xfrm>
          <a:off x="140017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19920" name="Text Box 16"/>
        <xdr:cNvSpPr txBox="1">
          <a:spLocks noChangeArrowheads="1"/>
        </xdr:cNvSpPr>
      </xdr:nvSpPr>
      <xdr:spPr bwMode="auto">
        <a:xfrm>
          <a:off x="602932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19921" name="Text Box 18"/>
        <xdr:cNvSpPr txBox="1">
          <a:spLocks noChangeArrowheads="1"/>
        </xdr:cNvSpPr>
      </xdr:nvSpPr>
      <xdr:spPr bwMode="auto">
        <a:xfrm>
          <a:off x="140017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22"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19923"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19924"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25" name="Text Box 16"/>
        <xdr:cNvSpPr txBox="1">
          <a:spLocks noChangeArrowheads="1"/>
        </xdr:cNvSpPr>
      </xdr:nvSpPr>
      <xdr:spPr bwMode="auto">
        <a:xfrm>
          <a:off x="6029325" y="41100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19926" name="Text Box 16"/>
        <xdr:cNvSpPr txBox="1">
          <a:spLocks noChangeArrowheads="1"/>
        </xdr:cNvSpPr>
      </xdr:nvSpPr>
      <xdr:spPr bwMode="auto">
        <a:xfrm>
          <a:off x="6029325" y="41100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76200</xdr:rowOff>
    </xdr:to>
    <xdr:sp macro="" textlink="">
      <xdr:nvSpPr>
        <xdr:cNvPr id="19927" name="Text Box 16"/>
        <xdr:cNvSpPr txBox="1">
          <a:spLocks noChangeArrowheads="1"/>
        </xdr:cNvSpPr>
      </xdr:nvSpPr>
      <xdr:spPr bwMode="auto">
        <a:xfrm>
          <a:off x="6029325" y="411003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76200</xdr:rowOff>
    </xdr:to>
    <xdr:sp macro="" textlink="">
      <xdr:nvSpPr>
        <xdr:cNvPr id="19928" name="Text Box 16"/>
        <xdr:cNvSpPr txBox="1">
          <a:spLocks noChangeArrowheads="1"/>
        </xdr:cNvSpPr>
      </xdr:nvSpPr>
      <xdr:spPr bwMode="auto">
        <a:xfrm>
          <a:off x="6029325" y="411003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29"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30"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31"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32"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33"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34"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35"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36"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37"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38"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39"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40"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41"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42"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43"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44"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45"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46"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47"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48"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49"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50"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51"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52"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53"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54"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55"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56"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57"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58"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59"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60"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61"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62"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63"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64"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65"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66"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67"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68"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69"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70"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71"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72"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73"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74"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75"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76"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77"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78"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79"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80"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81"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82"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83"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84"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85"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86"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87"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88"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89"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90"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91"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92"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93"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94"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95"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19996"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19997"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19998"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19999"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00"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01"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02"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03"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04"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05"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06"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07"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08"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09"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10"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0011" name="Text Box 18"/>
        <xdr:cNvSpPr txBox="1">
          <a:spLocks noChangeArrowheads="1"/>
        </xdr:cNvSpPr>
      </xdr:nvSpPr>
      <xdr:spPr bwMode="auto">
        <a:xfrm>
          <a:off x="1552575" y="417156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12"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13"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14"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15"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16"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17"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18"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19"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20"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21"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22"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23"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24"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25"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26"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27"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28"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29"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30"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31"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32"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33"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34"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35"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36"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37"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38"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39"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40"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41"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42"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43"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44"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45"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46"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47"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48"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49"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50"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51"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52"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53"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54"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55"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5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5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6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6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0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0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06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0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0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07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7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7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7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7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7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7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7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8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8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8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8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8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8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8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8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8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8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9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9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9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9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9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09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09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09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09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0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0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0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0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0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0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0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0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1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1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11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1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1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1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1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1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2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21"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2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2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2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2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2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2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2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3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3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3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3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3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3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3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3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16</xdr:row>
      <xdr:rowOff>123825</xdr:rowOff>
    </xdr:to>
    <xdr:sp macro="" textlink="">
      <xdr:nvSpPr>
        <xdr:cNvPr id="20138" name="Text Box 14"/>
        <xdr:cNvSpPr txBox="1">
          <a:spLocks noChangeArrowheads="1"/>
        </xdr:cNvSpPr>
      </xdr:nvSpPr>
      <xdr:spPr bwMode="auto">
        <a:xfrm>
          <a:off x="2057400"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3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16</xdr:row>
      <xdr:rowOff>123825</xdr:rowOff>
    </xdr:to>
    <xdr:sp macro="" textlink="">
      <xdr:nvSpPr>
        <xdr:cNvPr id="20140" name="Text Box 16"/>
        <xdr:cNvSpPr txBox="1">
          <a:spLocks noChangeArrowheads="1"/>
        </xdr:cNvSpPr>
      </xdr:nvSpPr>
      <xdr:spPr bwMode="auto">
        <a:xfrm>
          <a:off x="6029325"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16</xdr:row>
      <xdr:rowOff>123825</xdr:rowOff>
    </xdr:to>
    <xdr:sp macro="" textlink="">
      <xdr:nvSpPr>
        <xdr:cNvPr id="20141" name="Text Box 14"/>
        <xdr:cNvSpPr txBox="1">
          <a:spLocks noChangeArrowheads="1"/>
        </xdr:cNvSpPr>
      </xdr:nvSpPr>
      <xdr:spPr bwMode="auto">
        <a:xfrm>
          <a:off x="2057400"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16</xdr:row>
      <xdr:rowOff>123825</xdr:rowOff>
    </xdr:to>
    <xdr:sp macro="" textlink="">
      <xdr:nvSpPr>
        <xdr:cNvPr id="20143" name="Text Box 16"/>
        <xdr:cNvSpPr txBox="1">
          <a:spLocks noChangeArrowheads="1"/>
        </xdr:cNvSpPr>
      </xdr:nvSpPr>
      <xdr:spPr bwMode="auto">
        <a:xfrm>
          <a:off x="6029325"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0144" name="Text Box 14"/>
        <xdr:cNvSpPr txBox="1">
          <a:spLocks noChangeArrowheads="1"/>
        </xdr:cNvSpPr>
      </xdr:nvSpPr>
      <xdr:spPr bwMode="auto">
        <a:xfrm>
          <a:off x="2057400"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66675</xdr:rowOff>
    </xdr:to>
    <xdr:sp macro="" textlink="">
      <xdr:nvSpPr>
        <xdr:cNvPr id="20145" name="Text Box 16"/>
        <xdr:cNvSpPr txBox="1">
          <a:spLocks noChangeArrowheads="1"/>
        </xdr:cNvSpPr>
      </xdr:nvSpPr>
      <xdr:spPr bwMode="auto">
        <a:xfrm>
          <a:off x="6029325"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0146" name="Text Box 14"/>
        <xdr:cNvSpPr txBox="1">
          <a:spLocks noChangeArrowheads="1"/>
        </xdr:cNvSpPr>
      </xdr:nvSpPr>
      <xdr:spPr bwMode="auto">
        <a:xfrm>
          <a:off x="2057400"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66675</xdr:rowOff>
    </xdr:to>
    <xdr:sp macro="" textlink="">
      <xdr:nvSpPr>
        <xdr:cNvPr id="20147" name="Text Box 16"/>
        <xdr:cNvSpPr txBox="1">
          <a:spLocks noChangeArrowheads="1"/>
        </xdr:cNvSpPr>
      </xdr:nvSpPr>
      <xdr:spPr bwMode="auto">
        <a:xfrm>
          <a:off x="6029325"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4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5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5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5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5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152400</xdr:rowOff>
    </xdr:to>
    <xdr:sp macro="" textlink="">
      <xdr:nvSpPr>
        <xdr:cNvPr id="20154" name="Text Box 18"/>
        <xdr:cNvSpPr txBox="1">
          <a:spLocks noChangeArrowheads="1"/>
        </xdr:cNvSpPr>
      </xdr:nvSpPr>
      <xdr:spPr bwMode="auto">
        <a:xfrm>
          <a:off x="142875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133350</xdr:rowOff>
    </xdr:to>
    <xdr:sp macro="" textlink="">
      <xdr:nvSpPr>
        <xdr:cNvPr id="20155" name="Text Box 14"/>
        <xdr:cNvSpPr txBox="1">
          <a:spLocks noChangeArrowheads="1"/>
        </xdr:cNvSpPr>
      </xdr:nvSpPr>
      <xdr:spPr bwMode="auto">
        <a:xfrm>
          <a:off x="2057400"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5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15</xdr:row>
      <xdr:rowOff>133350</xdr:rowOff>
    </xdr:to>
    <xdr:sp macro="" textlink="">
      <xdr:nvSpPr>
        <xdr:cNvPr id="20157" name="Text Box 16"/>
        <xdr:cNvSpPr txBox="1">
          <a:spLocks noChangeArrowheads="1"/>
        </xdr:cNvSpPr>
      </xdr:nvSpPr>
      <xdr:spPr bwMode="auto">
        <a:xfrm>
          <a:off x="6029325"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133350</xdr:rowOff>
    </xdr:to>
    <xdr:sp macro="" textlink="">
      <xdr:nvSpPr>
        <xdr:cNvPr id="20158" name="Text Box 14"/>
        <xdr:cNvSpPr txBox="1">
          <a:spLocks noChangeArrowheads="1"/>
        </xdr:cNvSpPr>
      </xdr:nvSpPr>
      <xdr:spPr bwMode="auto">
        <a:xfrm>
          <a:off x="2057400"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5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15</xdr:row>
      <xdr:rowOff>133350</xdr:rowOff>
    </xdr:to>
    <xdr:sp macro="" textlink="">
      <xdr:nvSpPr>
        <xdr:cNvPr id="20160" name="Text Box 16"/>
        <xdr:cNvSpPr txBox="1">
          <a:spLocks noChangeArrowheads="1"/>
        </xdr:cNvSpPr>
      </xdr:nvSpPr>
      <xdr:spPr bwMode="auto">
        <a:xfrm>
          <a:off x="6029325"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0161" name="Text Box 14"/>
        <xdr:cNvSpPr txBox="1">
          <a:spLocks noChangeArrowheads="1"/>
        </xdr:cNvSpPr>
      </xdr:nvSpPr>
      <xdr:spPr bwMode="auto">
        <a:xfrm>
          <a:off x="2057400"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20162" name="Text Box 16"/>
        <xdr:cNvSpPr txBox="1">
          <a:spLocks noChangeArrowheads="1"/>
        </xdr:cNvSpPr>
      </xdr:nvSpPr>
      <xdr:spPr bwMode="auto">
        <a:xfrm>
          <a:off x="6029325"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0163" name="Text Box 14"/>
        <xdr:cNvSpPr txBox="1">
          <a:spLocks noChangeArrowheads="1"/>
        </xdr:cNvSpPr>
      </xdr:nvSpPr>
      <xdr:spPr bwMode="auto">
        <a:xfrm>
          <a:off x="2057400"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47625</xdr:rowOff>
    </xdr:to>
    <xdr:sp macro="" textlink="">
      <xdr:nvSpPr>
        <xdr:cNvPr id="20164" name="Text Box 16"/>
        <xdr:cNvSpPr txBox="1">
          <a:spLocks noChangeArrowheads="1"/>
        </xdr:cNvSpPr>
      </xdr:nvSpPr>
      <xdr:spPr bwMode="auto">
        <a:xfrm>
          <a:off x="6029325"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1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1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1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1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1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1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1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1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15</xdr:row>
      <xdr:rowOff>28575</xdr:rowOff>
    </xdr:to>
    <xdr:sp macro="" textlink="">
      <xdr:nvSpPr>
        <xdr:cNvPr id="20190" name="Text Box 16"/>
        <xdr:cNvSpPr txBox="1">
          <a:spLocks noChangeArrowheads="1"/>
        </xdr:cNvSpPr>
      </xdr:nvSpPr>
      <xdr:spPr bwMode="auto">
        <a:xfrm>
          <a:off x="602932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15</xdr:row>
      <xdr:rowOff>28575</xdr:rowOff>
    </xdr:to>
    <xdr:sp macro="" textlink="">
      <xdr:nvSpPr>
        <xdr:cNvPr id="20191" name="Text Box 18"/>
        <xdr:cNvSpPr txBox="1">
          <a:spLocks noChangeArrowheads="1"/>
        </xdr:cNvSpPr>
      </xdr:nvSpPr>
      <xdr:spPr bwMode="auto">
        <a:xfrm>
          <a:off x="140017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15</xdr:row>
      <xdr:rowOff>28575</xdr:rowOff>
    </xdr:to>
    <xdr:sp macro="" textlink="">
      <xdr:nvSpPr>
        <xdr:cNvPr id="20192" name="Text Box 14"/>
        <xdr:cNvSpPr txBox="1">
          <a:spLocks noChangeArrowheads="1"/>
        </xdr:cNvSpPr>
      </xdr:nvSpPr>
      <xdr:spPr bwMode="auto">
        <a:xfrm>
          <a:off x="2057400"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19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15</xdr:row>
      <xdr:rowOff>28575</xdr:rowOff>
    </xdr:to>
    <xdr:sp macro="" textlink="">
      <xdr:nvSpPr>
        <xdr:cNvPr id="20194" name="Text Box 16"/>
        <xdr:cNvSpPr txBox="1">
          <a:spLocks noChangeArrowheads="1"/>
        </xdr:cNvSpPr>
      </xdr:nvSpPr>
      <xdr:spPr bwMode="auto">
        <a:xfrm>
          <a:off x="602932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15</xdr:row>
      <xdr:rowOff>28575</xdr:rowOff>
    </xdr:to>
    <xdr:sp macro="" textlink="">
      <xdr:nvSpPr>
        <xdr:cNvPr id="20195" name="Text Box 18"/>
        <xdr:cNvSpPr txBox="1">
          <a:spLocks noChangeArrowheads="1"/>
        </xdr:cNvSpPr>
      </xdr:nvSpPr>
      <xdr:spPr bwMode="auto">
        <a:xfrm>
          <a:off x="140017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76200</xdr:rowOff>
    </xdr:to>
    <xdr:sp macro="" textlink="">
      <xdr:nvSpPr>
        <xdr:cNvPr id="20196"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0197" name="Text Box 18"/>
        <xdr:cNvSpPr txBox="1">
          <a:spLocks noChangeArrowheads="1"/>
        </xdr:cNvSpPr>
      </xdr:nvSpPr>
      <xdr:spPr bwMode="auto">
        <a:xfrm>
          <a:off x="140017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0198" name="Text Box 14"/>
        <xdr:cNvSpPr txBox="1">
          <a:spLocks noChangeArrowheads="1"/>
        </xdr:cNvSpPr>
      </xdr:nvSpPr>
      <xdr:spPr bwMode="auto">
        <a:xfrm>
          <a:off x="2057400"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76200</xdr:rowOff>
    </xdr:to>
    <xdr:sp macro="" textlink="">
      <xdr:nvSpPr>
        <xdr:cNvPr id="20199"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0200" name="Text Box 18"/>
        <xdr:cNvSpPr txBox="1">
          <a:spLocks noChangeArrowheads="1"/>
        </xdr:cNvSpPr>
      </xdr:nvSpPr>
      <xdr:spPr bwMode="auto">
        <a:xfrm>
          <a:off x="140017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20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0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20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0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22</xdr:row>
      <xdr:rowOff>76200</xdr:rowOff>
    </xdr:to>
    <xdr:sp macro="" textlink="">
      <xdr:nvSpPr>
        <xdr:cNvPr id="20206" name="Text Box 16"/>
        <xdr:cNvSpPr txBox="1">
          <a:spLocks noChangeArrowheads="1"/>
        </xdr:cNvSpPr>
      </xdr:nvSpPr>
      <xdr:spPr bwMode="auto">
        <a:xfrm>
          <a:off x="602932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22</xdr:row>
      <xdr:rowOff>76200</xdr:rowOff>
    </xdr:to>
    <xdr:sp macro="" textlink="">
      <xdr:nvSpPr>
        <xdr:cNvPr id="20207" name="Text Box 18"/>
        <xdr:cNvSpPr txBox="1">
          <a:spLocks noChangeArrowheads="1"/>
        </xdr:cNvSpPr>
      </xdr:nvSpPr>
      <xdr:spPr bwMode="auto">
        <a:xfrm>
          <a:off x="140017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22</xdr:row>
      <xdr:rowOff>76200</xdr:rowOff>
    </xdr:to>
    <xdr:sp macro="" textlink="">
      <xdr:nvSpPr>
        <xdr:cNvPr id="20208" name="Text Box 16"/>
        <xdr:cNvSpPr txBox="1">
          <a:spLocks noChangeArrowheads="1"/>
        </xdr:cNvSpPr>
      </xdr:nvSpPr>
      <xdr:spPr bwMode="auto">
        <a:xfrm>
          <a:off x="602932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22</xdr:row>
      <xdr:rowOff>76200</xdr:rowOff>
    </xdr:to>
    <xdr:sp macro="" textlink="">
      <xdr:nvSpPr>
        <xdr:cNvPr id="20209" name="Text Box 18"/>
        <xdr:cNvSpPr txBox="1">
          <a:spLocks noChangeArrowheads="1"/>
        </xdr:cNvSpPr>
      </xdr:nvSpPr>
      <xdr:spPr bwMode="auto">
        <a:xfrm>
          <a:off x="140017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85725</xdr:rowOff>
    </xdr:to>
    <xdr:sp macro="" textlink="">
      <xdr:nvSpPr>
        <xdr:cNvPr id="20210" name="Text Box 14"/>
        <xdr:cNvSpPr txBox="1">
          <a:spLocks noChangeArrowheads="1"/>
        </xdr:cNvSpPr>
      </xdr:nvSpPr>
      <xdr:spPr bwMode="auto">
        <a:xfrm>
          <a:off x="2057400"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20211" name="Text Box 16"/>
        <xdr:cNvSpPr txBox="1">
          <a:spLocks noChangeArrowheads="1"/>
        </xdr:cNvSpPr>
      </xdr:nvSpPr>
      <xdr:spPr bwMode="auto">
        <a:xfrm>
          <a:off x="602932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20212" name="Text Box 18"/>
        <xdr:cNvSpPr txBox="1">
          <a:spLocks noChangeArrowheads="1"/>
        </xdr:cNvSpPr>
      </xdr:nvSpPr>
      <xdr:spPr bwMode="auto">
        <a:xfrm>
          <a:off x="140017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85725</xdr:rowOff>
    </xdr:to>
    <xdr:sp macro="" textlink="">
      <xdr:nvSpPr>
        <xdr:cNvPr id="20213" name="Text Box 16"/>
        <xdr:cNvSpPr txBox="1">
          <a:spLocks noChangeArrowheads="1"/>
        </xdr:cNvSpPr>
      </xdr:nvSpPr>
      <xdr:spPr bwMode="auto">
        <a:xfrm>
          <a:off x="602932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20214" name="Text Box 18"/>
        <xdr:cNvSpPr txBox="1">
          <a:spLocks noChangeArrowheads="1"/>
        </xdr:cNvSpPr>
      </xdr:nvSpPr>
      <xdr:spPr bwMode="auto">
        <a:xfrm>
          <a:off x="140017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2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21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21</xdr:row>
      <xdr:rowOff>85725</xdr:rowOff>
    </xdr:to>
    <xdr:sp macro="" textlink="">
      <xdr:nvSpPr>
        <xdr:cNvPr id="20217" name="Text Box 16"/>
        <xdr:cNvSpPr txBox="1">
          <a:spLocks noChangeArrowheads="1"/>
        </xdr:cNvSpPr>
      </xdr:nvSpPr>
      <xdr:spPr bwMode="auto">
        <a:xfrm>
          <a:off x="6029325" y="4254150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21</xdr:row>
      <xdr:rowOff>85725</xdr:rowOff>
    </xdr:to>
    <xdr:sp macro="" textlink="">
      <xdr:nvSpPr>
        <xdr:cNvPr id="20218" name="Text Box 16"/>
        <xdr:cNvSpPr txBox="1">
          <a:spLocks noChangeArrowheads="1"/>
        </xdr:cNvSpPr>
      </xdr:nvSpPr>
      <xdr:spPr bwMode="auto">
        <a:xfrm>
          <a:off x="6029325" y="4254150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1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022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022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0222"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76200</xdr:rowOff>
    </xdr:to>
    <xdr:sp macro="" textlink="">
      <xdr:nvSpPr>
        <xdr:cNvPr id="20223"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2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2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2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2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2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3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31"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3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35"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39"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4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4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4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4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4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4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4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4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5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5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55"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5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5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6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6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6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7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7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7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7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7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7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7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7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83"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2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2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28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8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9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29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9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2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29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57150</xdr:rowOff>
    </xdr:to>
    <xdr:sp macro="" textlink="">
      <xdr:nvSpPr>
        <xdr:cNvPr id="20295"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9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19</xdr:row>
      <xdr:rowOff>57150</xdr:rowOff>
    </xdr:to>
    <xdr:sp macro="" textlink="">
      <xdr:nvSpPr>
        <xdr:cNvPr id="20297"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19</xdr:row>
      <xdr:rowOff>57150</xdr:rowOff>
    </xdr:to>
    <xdr:sp macro="" textlink="">
      <xdr:nvSpPr>
        <xdr:cNvPr id="20298"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29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19</xdr:row>
      <xdr:rowOff>57150</xdr:rowOff>
    </xdr:to>
    <xdr:sp macro="" textlink="">
      <xdr:nvSpPr>
        <xdr:cNvPr id="20300"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104775</xdr:rowOff>
    </xdr:to>
    <xdr:sp macro="" textlink="">
      <xdr:nvSpPr>
        <xdr:cNvPr id="20309" name="Text Box 14"/>
        <xdr:cNvSpPr txBox="1">
          <a:spLocks noChangeArrowheads="1"/>
        </xdr:cNvSpPr>
      </xdr:nvSpPr>
      <xdr:spPr bwMode="auto">
        <a:xfrm>
          <a:off x="2057400"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18</xdr:row>
      <xdr:rowOff>104775</xdr:rowOff>
    </xdr:to>
    <xdr:sp macro="" textlink="">
      <xdr:nvSpPr>
        <xdr:cNvPr id="20311" name="Text Box 16"/>
        <xdr:cNvSpPr txBox="1">
          <a:spLocks noChangeArrowheads="1"/>
        </xdr:cNvSpPr>
      </xdr:nvSpPr>
      <xdr:spPr bwMode="auto">
        <a:xfrm>
          <a:off x="6029325"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18</xdr:row>
      <xdr:rowOff>104775</xdr:rowOff>
    </xdr:to>
    <xdr:sp macro="" textlink="">
      <xdr:nvSpPr>
        <xdr:cNvPr id="20312" name="Text Box 14"/>
        <xdr:cNvSpPr txBox="1">
          <a:spLocks noChangeArrowheads="1"/>
        </xdr:cNvSpPr>
      </xdr:nvSpPr>
      <xdr:spPr bwMode="auto">
        <a:xfrm>
          <a:off x="2057400"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1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18</xdr:row>
      <xdr:rowOff>104775</xdr:rowOff>
    </xdr:to>
    <xdr:sp macro="" textlink="">
      <xdr:nvSpPr>
        <xdr:cNvPr id="20314" name="Text Box 16"/>
        <xdr:cNvSpPr txBox="1">
          <a:spLocks noChangeArrowheads="1"/>
        </xdr:cNvSpPr>
      </xdr:nvSpPr>
      <xdr:spPr bwMode="auto">
        <a:xfrm>
          <a:off x="6029325"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1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1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1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1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1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2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2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2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2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2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2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2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2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2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3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3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3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3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3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3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3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3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3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3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4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4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4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4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4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4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4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4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4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5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5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5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5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14</xdr:row>
      <xdr:rowOff>114300</xdr:rowOff>
    </xdr:to>
    <xdr:sp macro="" textlink="">
      <xdr:nvSpPr>
        <xdr:cNvPr id="20359" name="Text Box 14"/>
        <xdr:cNvSpPr txBox="1">
          <a:spLocks noChangeArrowheads="1"/>
        </xdr:cNvSpPr>
      </xdr:nvSpPr>
      <xdr:spPr bwMode="auto">
        <a:xfrm>
          <a:off x="2057400" y="4254150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6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619125</xdr:colOff>
      <xdr:row>13</xdr:row>
      <xdr:rowOff>0</xdr:rowOff>
    </xdr:from>
    <xdr:to>
      <xdr:col>2</xdr:col>
      <xdr:colOff>695325</xdr:colOff>
      <xdr:row>14</xdr:row>
      <xdr:rowOff>57150</xdr:rowOff>
    </xdr:to>
    <xdr:sp macro="" textlink="">
      <xdr:nvSpPr>
        <xdr:cNvPr id="20361" name="Text Box 14"/>
        <xdr:cNvSpPr txBox="1">
          <a:spLocks noChangeArrowheads="1"/>
        </xdr:cNvSpPr>
      </xdr:nvSpPr>
      <xdr:spPr bwMode="auto">
        <a:xfrm>
          <a:off x="2019300" y="425415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6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6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036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036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6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1"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2"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3"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4"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5"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6"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377"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78"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79"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80"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81"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82"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83"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84"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85"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86"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87"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88"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89"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90"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91"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92"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93"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94"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95"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396"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397"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398"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399"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00"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01"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02"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03"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04"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05"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06"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07"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08"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09"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10"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11"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12"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13"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14"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15"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16"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17"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18"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19"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20"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21"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22"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23"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24"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25"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26"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27"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28"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29"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30"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31"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32"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33"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34"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35"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36"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37"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38"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39"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40"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41"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42"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43"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44"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45"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46"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47"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48"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49"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50"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51"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52"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53"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54"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55"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56"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5</xdr:row>
      <xdr:rowOff>0</xdr:rowOff>
    </xdr:from>
    <xdr:ext cx="18531" cy="318036"/>
    <xdr:sp macro="" textlink="">
      <xdr:nvSpPr>
        <xdr:cNvPr id="20457"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58"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5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1"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2"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3"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4"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5"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6"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7"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8"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1"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2"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3"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4"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5"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6"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7"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8"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8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13</xdr:row>
      <xdr:rowOff>0</xdr:rowOff>
    </xdr:from>
    <xdr:to>
      <xdr:col>2</xdr:col>
      <xdr:colOff>733425</xdr:colOff>
      <xdr:row>13</xdr:row>
      <xdr:rowOff>152400</xdr:rowOff>
    </xdr:to>
    <xdr:sp macro="" textlink="">
      <xdr:nvSpPr>
        <xdr:cNvPr id="20481"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82"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83"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84"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85"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86"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87"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88"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89"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90"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91"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92"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93"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94"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95"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496"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497"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498"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499"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00"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01"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02"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03"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04"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05"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06"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07"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08"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09"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10"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11"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12"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13"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14"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15"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16"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17"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18"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19"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20"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21"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22"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23"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24"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25"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26"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27"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28"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29"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30"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31"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32"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33"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34"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35"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36"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37"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38"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39"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40"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41"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42"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43"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44"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45"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46"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47"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48"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49"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50"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51"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52"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53"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54"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55"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56"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57"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58"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59"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60"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61"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62"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63"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64"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65"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66"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67"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68"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569"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70"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571"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572"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573"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74"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575"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576"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77"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78"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79"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80"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81"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82"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83"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84"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585"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86"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587"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588"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589"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90"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591"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0592"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93"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94"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95"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596"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597"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598"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599"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00"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01"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02"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03"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04"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05"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06"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07"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08"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09"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10"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11"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12"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13"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14"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15"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16"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17"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18"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19"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20"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21"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22"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23"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24"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25"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26"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27"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28"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29"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30"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31"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32"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33"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34"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35"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36"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37"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38"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39"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40"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41"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42"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43"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44"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45"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46"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47"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48"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49"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50"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51"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52"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53"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54"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55"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56"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57"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58"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59"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60"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61"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62"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63"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64"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65"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66"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67"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68"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69"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70"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71"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72"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73"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674"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75" name="Text Box 18"/>
        <xdr:cNvSpPr txBox="1">
          <a:spLocks noChangeArrowheads="1"/>
        </xdr:cNvSpPr>
      </xdr:nvSpPr>
      <xdr:spPr bwMode="auto">
        <a:xfrm>
          <a:off x="140017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76"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77" name="Text Box 15"/>
        <xdr:cNvSpPr txBox="1">
          <a:spLocks noChangeArrowheads="1"/>
        </xdr:cNvSpPr>
      </xdr:nvSpPr>
      <xdr:spPr bwMode="auto">
        <a:xfrm>
          <a:off x="2047875" y="35611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78"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79" name="Text Box 18"/>
        <xdr:cNvSpPr txBox="1">
          <a:spLocks noChangeArrowheads="1"/>
        </xdr:cNvSpPr>
      </xdr:nvSpPr>
      <xdr:spPr bwMode="auto">
        <a:xfrm>
          <a:off x="140017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80"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81" name="Text Box 15"/>
        <xdr:cNvSpPr txBox="1">
          <a:spLocks noChangeArrowheads="1"/>
        </xdr:cNvSpPr>
      </xdr:nvSpPr>
      <xdr:spPr bwMode="auto">
        <a:xfrm>
          <a:off x="2047875" y="35611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82"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83" name="Text Box 18"/>
        <xdr:cNvSpPr txBox="1">
          <a:spLocks noChangeArrowheads="1"/>
        </xdr:cNvSpPr>
      </xdr:nvSpPr>
      <xdr:spPr bwMode="auto">
        <a:xfrm>
          <a:off x="140017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84"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85" name="Text Box 15"/>
        <xdr:cNvSpPr txBox="1">
          <a:spLocks noChangeArrowheads="1"/>
        </xdr:cNvSpPr>
      </xdr:nvSpPr>
      <xdr:spPr bwMode="auto">
        <a:xfrm>
          <a:off x="2047875" y="35611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86"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87"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88"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89"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90" name="Text Box 14"/>
        <xdr:cNvSpPr txBox="1">
          <a:spLocks noChangeArrowheads="1"/>
        </xdr:cNvSpPr>
      </xdr:nvSpPr>
      <xdr:spPr bwMode="auto">
        <a:xfrm>
          <a:off x="2057400"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91"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92"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93"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94" name="Text Box 14"/>
        <xdr:cNvSpPr txBox="1">
          <a:spLocks noChangeArrowheads="1"/>
        </xdr:cNvSpPr>
      </xdr:nvSpPr>
      <xdr:spPr bwMode="auto">
        <a:xfrm>
          <a:off x="2057400"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95"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696"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697"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698" name="Text Box 14"/>
        <xdr:cNvSpPr txBox="1">
          <a:spLocks noChangeArrowheads="1"/>
        </xdr:cNvSpPr>
      </xdr:nvSpPr>
      <xdr:spPr bwMode="auto">
        <a:xfrm>
          <a:off x="2057400"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699"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00"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01"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02" name="Text Box 14"/>
        <xdr:cNvSpPr txBox="1">
          <a:spLocks noChangeArrowheads="1"/>
        </xdr:cNvSpPr>
      </xdr:nvSpPr>
      <xdr:spPr bwMode="auto">
        <a:xfrm>
          <a:off x="2057400"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03"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04" name="Text Box 16"/>
        <xdr:cNvSpPr txBox="1">
          <a:spLocks noChangeArrowheads="1"/>
        </xdr:cNvSpPr>
      </xdr:nvSpPr>
      <xdr:spPr bwMode="auto">
        <a:xfrm>
          <a:off x="6029325"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05" name="Text Box 18"/>
        <xdr:cNvSpPr txBox="1">
          <a:spLocks noChangeArrowheads="1"/>
        </xdr:cNvSpPr>
      </xdr:nvSpPr>
      <xdr:spPr bwMode="auto">
        <a:xfrm>
          <a:off x="1400175"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06" name="Text Box 14"/>
        <xdr:cNvSpPr txBox="1">
          <a:spLocks noChangeArrowheads="1"/>
        </xdr:cNvSpPr>
      </xdr:nvSpPr>
      <xdr:spPr bwMode="auto">
        <a:xfrm>
          <a:off x="2057400"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07"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08" name="Text Box 16"/>
        <xdr:cNvSpPr txBox="1">
          <a:spLocks noChangeArrowheads="1"/>
        </xdr:cNvSpPr>
      </xdr:nvSpPr>
      <xdr:spPr bwMode="auto">
        <a:xfrm>
          <a:off x="6029325"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0709" name="Text Box 18"/>
        <xdr:cNvSpPr txBox="1">
          <a:spLocks noChangeArrowheads="1"/>
        </xdr:cNvSpPr>
      </xdr:nvSpPr>
      <xdr:spPr bwMode="auto">
        <a:xfrm>
          <a:off x="1400175" y="363559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710" name="Text Box 14"/>
        <xdr:cNvSpPr txBox="1">
          <a:spLocks noChangeArrowheads="1"/>
        </xdr:cNvSpPr>
      </xdr:nvSpPr>
      <xdr:spPr bwMode="auto">
        <a:xfrm>
          <a:off x="2057400"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11"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712" name="Text Box 16"/>
        <xdr:cNvSpPr txBox="1">
          <a:spLocks noChangeArrowheads="1"/>
        </xdr:cNvSpPr>
      </xdr:nvSpPr>
      <xdr:spPr bwMode="auto">
        <a:xfrm>
          <a:off x="6029325"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0713" name="Text Box 14"/>
        <xdr:cNvSpPr txBox="1">
          <a:spLocks noChangeArrowheads="1"/>
        </xdr:cNvSpPr>
      </xdr:nvSpPr>
      <xdr:spPr bwMode="auto">
        <a:xfrm>
          <a:off x="2057400"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14"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0715" name="Text Box 16"/>
        <xdr:cNvSpPr txBox="1">
          <a:spLocks noChangeArrowheads="1"/>
        </xdr:cNvSpPr>
      </xdr:nvSpPr>
      <xdr:spPr bwMode="auto">
        <a:xfrm>
          <a:off x="6029325"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16"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17"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18"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19"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20"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21"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0722" name="Text Box 18"/>
        <xdr:cNvSpPr txBox="1">
          <a:spLocks noChangeArrowheads="1"/>
        </xdr:cNvSpPr>
      </xdr:nvSpPr>
      <xdr:spPr bwMode="auto">
        <a:xfrm>
          <a:off x="1428750" y="3641121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23"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24"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25"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26"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27"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28"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29"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30"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31"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32"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33"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34"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35"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36"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37"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38"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39"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40"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41"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42"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43"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44"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45" name="Text Box 14"/>
        <xdr:cNvSpPr txBox="1">
          <a:spLocks noChangeArrowheads="1"/>
        </xdr:cNvSpPr>
      </xdr:nvSpPr>
      <xdr:spPr bwMode="auto">
        <a:xfrm>
          <a:off x="2057400"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46"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47" name="Text Box 16"/>
        <xdr:cNvSpPr txBox="1">
          <a:spLocks noChangeArrowheads="1"/>
        </xdr:cNvSpPr>
      </xdr:nvSpPr>
      <xdr:spPr bwMode="auto">
        <a:xfrm>
          <a:off x="602932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48" name="Text Box 18"/>
        <xdr:cNvSpPr txBox="1">
          <a:spLocks noChangeArrowheads="1"/>
        </xdr:cNvSpPr>
      </xdr:nvSpPr>
      <xdr:spPr bwMode="auto">
        <a:xfrm>
          <a:off x="140017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49" name="Text Box 14"/>
        <xdr:cNvSpPr txBox="1">
          <a:spLocks noChangeArrowheads="1"/>
        </xdr:cNvSpPr>
      </xdr:nvSpPr>
      <xdr:spPr bwMode="auto">
        <a:xfrm>
          <a:off x="2057400"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50"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51" name="Text Box 16"/>
        <xdr:cNvSpPr txBox="1">
          <a:spLocks noChangeArrowheads="1"/>
        </xdr:cNvSpPr>
      </xdr:nvSpPr>
      <xdr:spPr bwMode="auto">
        <a:xfrm>
          <a:off x="602932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52" name="Text Box 18"/>
        <xdr:cNvSpPr txBox="1">
          <a:spLocks noChangeArrowheads="1"/>
        </xdr:cNvSpPr>
      </xdr:nvSpPr>
      <xdr:spPr bwMode="auto">
        <a:xfrm>
          <a:off x="140017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53"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20754" name="Text Box 16"/>
        <xdr:cNvSpPr txBox="1">
          <a:spLocks noChangeArrowheads="1"/>
        </xdr:cNvSpPr>
      </xdr:nvSpPr>
      <xdr:spPr bwMode="auto">
        <a:xfrm>
          <a:off x="602932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0755" name="Text Box 18"/>
        <xdr:cNvSpPr txBox="1">
          <a:spLocks noChangeArrowheads="1"/>
        </xdr:cNvSpPr>
      </xdr:nvSpPr>
      <xdr:spPr bwMode="auto">
        <a:xfrm>
          <a:off x="140017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xdr:rowOff>
    </xdr:to>
    <xdr:sp macro="" textlink="">
      <xdr:nvSpPr>
        <xdr:cNvPr id="20756" name="Text Box 14"/>
        <xdr:cNvSpPr txBox="1">
          <a:spLocks noChangeArrowheads="1"/>
        </xdr:cNvSpPr>
      </xdr:nvSpPr>
      <xdr:spPr bwMode="auto">
        <a:xfrm>
          <a:off x="2057400"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57"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xdr:rowOff>
    </xdr:to>
    <xdr:sp macro="" textlink="">
      <xdr:nvSpPr>
        <xdr:cNvPr id="20758" name="Text Box 16"/>
        <xdr:cNvSpPr txBox="1">
          <a:spLocks noChangeArrowheads="1"/>
        </xdr:cNvSpPr>
      </xdr:nvSpPr>
      <xdr:spPr bwMode="auto">
        <a:xfrm>
          <a:off x="602932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xdr:rowOff>
    </xdr:to>
    <xdr:sp macro="" textlink="">
      <xdr:nvSpPr>
        <xdr:cNvPr id="20759" name="Text Box 18"/>
        <xdr:cNvSpPr txBox="1">
          <a:spLocks noChangeArrowheads="1"/>
        </xdr:cNvSpPr>
      </xdr:nvSpPr>
      <xdr:spPr bwMode="auto">
        <a:xfrm>
          <a:off x="140017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760" name="Text Box 16"/>
        <xdr:cNvSpPr txBox="1">
          <a:spLocks noChangeArrowheads="1"/>
        </xdr:cNvSpPr>
      </xdr:nvSpPr>
      <xdr:spPr bwMode="auto">
        <a:xfrm>
          <a:off x="602932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61" name="Text Box 18"/>
        <xdr:cNvSpPr txBox="1">
          <a:spLocks noChangeArrowheads="1"/>
        </xdr:cNvSpPr>
      </xdr:nvSpPr>
      <xdr:spPr bwMode="auto">
        <a:xfrm>
          <a:off x="140017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62" name="Text Box 14"/>
        <xdr:cNvSpPr txBox="1">
          <a:spLocks noChangeArrowheads="1"/>
        </xdr:cNvSpPr>
      </xdr:nvSpPr>
      <xdr:spPr bwMode="auto">
        <a:xfrm>
          <a:off x="2057400"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763" name="Text Box 16"/>
        <xdr:cNvSpPr txBox="1">
          <a:spLocks noChangeArrowheads="1"/>
        </xdr:cNvSpPr>
      </xdr:nvSpPr>
      <xdr:spPr bwMode="auto">
        <a:xfrm>
          <a:off x="602932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64" name="Text Box 18"/>
        <xdr:cNvSpPr txBox="1">
          <a:spLocks noChangeArrowheads="1"/>
        </xdr:cNvSpPr>
      </xdr:nvSpPr>
      <xdr:spPr bwMode="auto">
        <a:xfrm>
          <a:off x="140017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19050</xdr:rowOff>
    </xdr:to>
    <xdr:sp macro="" textlink="">
      <xdr:nvSpPr>
        <xdr:cNvPr id="20765" name="Text Box 14"/>
        <xdr:cNvSpPr txBox="1">
          <a:spLocks noChangeArrowheads="1"/>
        </xdr:cNvSpPr>
      </xdr:nvSpPr>
      <xdr:spPr bwMode="auto">
        <a:xfrm>
          <a:off x="2057400"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20766" name="Text Box 16"/>
        <xdr:cNvSpPr txBox="1">
          <a:spLocks noChangeArrowheads="1"/>
        </xdr:cNvSpPr>
      </xdr:nvSpPr>
      <xdr:spPr bwMode="auto">
        <a:xfrm>
          <a:off x="602932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19050</xdr:rowOff>
    </xdr:to>
    <xdr:sp macro="" textlink="">
      <xdr:nvSpPr>
        <xdr:cNvPr id="20767" name="Text Box 18"/>
        <xdr:cNvSpPr txBox="1">
          <a:spLocks noChangeArrowheads="1"/>
        </xdr:cNvSpPr>
      </xdr:nvSpPr>
      <xdr:spPr bwMode="auto">
        <a:xfrm>
          <a:off x="140017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19050</xdr:rowOff>
    </xdr:to>
    <xdr:sp macro="" textlink="">
      <xdr:nvSpPr>
        <xdr:cNvPr id="20768" name="Text Box 16"/>
        <xdr:cNvSpPr txBox="1">
          <a:spLocks noChangeArrowheads="1"/>
        </xdr:cNvSpPr>
      </xdr:nvSpPr>
      <xdr:spPr bwMode="auto">
        <a:xfrm>
          <a:off x="602932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19050</xdr:rowOff>
    </xdr:to>
    <xdr:sp macro="" textlink="">
      <xdr:nvSpPr>
        <xdr:cNvPr id="20769" name="Text Box 18"/>
        <xdr:cNvSpPr txBox="1">
          <a:spLocks noChangeArrowheads="1"/>
        </xdr:cNvSpPr>
      </xdr:nvSpPr>
      <xdr:spPr bwMode="auto">
        <a:xfrm>
          <a:off x="140017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70"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0771"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0772"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73" name="Text Box 16"/>
        <xdr:cNvSpPr txBox="1">
          <a:spLocks noChangeArrowheads="1"/>
        </xdr:cNvSpPr>
      </xdr:nvSpPr>
      <xdr:spPr bwMode="auto">
        <a:xfrm>
          <a:off x="6029325" y="366150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0774" name="Text Box 16"/>
        <xdr:cNvSpPr txBox="1">
          <a:spLocks noChangeArrowheads="1"/>
        </xdr:cNvSpPr>
      </xdr:nvSpPr>
      <xdr:spPr bwMode="auto">
        <a:xfrm>
          <a:off x="6029325" y="366150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775" name="Text Box 16"/>
        <xdr:cNvSpPr txBox="1">
          <a:spLocks noChangeArrowheads="1"/>
        </xdr:cNvSpPr>
      </xdr:nvSpPr>
      <xdr:spPr bwMode="auto">
        <a:xfrm>
          <a:off x="6029325" y="3661505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14</xdr:row>
      <xdr:rowOff>9525</xdr:rowOff>
    </xdr:to>
    <xdr:sp macro="" textlink="">
      <xdr:nvSpPr>
        <xdr:cNvPr id="20776" name="Text Box 16"/>
        <xdr:cNvSpPr txBox="1">
          <a:spLocks noChangeArrowheads="1"/>
        </xdr:cNvSpPr>
      </xdr:nvSpPr>
      <xdr:spPr bwMode="auto">
        <a:xfrm>
          <a:off x="6029325" y="3661505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77"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78"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79"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80"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81"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82"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83"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84"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85"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86"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87"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88"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89"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90"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91"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92"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93"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94"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95"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796"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797"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798"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799"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00"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01"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02"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03"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04"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05"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06"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07"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08"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09"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10"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11"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12"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13"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14"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15"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16"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17"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18"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19"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20"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21"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22"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23"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24"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25"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26"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27"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28"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29"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30"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31"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32"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33"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34"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35"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36"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37"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38"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39"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40"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41"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42"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43"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44"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45"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46"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47"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48"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49"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50"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51"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52"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53"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54"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55"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56"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57"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58"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0859" name="Text Box 18"/>
        <xdr:cNvSpPr txBox="1">
          <a:spLocks noChangeArrowheads="1"/>
        </xdr:cNvSpPr>
      </xdr:nvSpPr>
      <xdr:spPr bwMode="auto">
        <a:xfrm>
          <a:off x="1552575" y="3760279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60"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61"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62"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63"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64"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65"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66"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67"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68"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69"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70"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71"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72"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73"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74"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75"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76"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77"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78"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79"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80"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81"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82"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83"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84"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85"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86"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87"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88"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89"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90"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91"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92"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93"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94"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95"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896"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897"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898"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899"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00"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01"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02"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03"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04"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05"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06"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07"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08"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09"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10"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11"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12"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13"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14"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15"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16"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17"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18"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19"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20"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21"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22"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23"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24"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25"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26"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27"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28"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29"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30"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31"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32"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33"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34"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35"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36"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37"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38"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39"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40"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41"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42"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43"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44"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45"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46"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47"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48"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49"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50"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51"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52"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53"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54"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55"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56"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57"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58"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59"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60"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61"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62"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63"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64"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65"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66"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67"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68"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69"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70"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71"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72"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73"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74"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75"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76"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77"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78"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79"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80"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81"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82"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83"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84"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85"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86"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87"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88"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89"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90"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91"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92"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93"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94"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95"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0996"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0997"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0998"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0999"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00"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01"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02"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03"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04"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05"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06"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07"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08"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09"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10"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11"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12"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13"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14"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15"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16"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17"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18"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19"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20"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21"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22"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23"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24"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25"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26"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27"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28"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29"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30"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31"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32"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33"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34"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35"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36"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37"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38"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39"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40"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41"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42"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43"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44"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45"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46"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47"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48"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49"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50"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51"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52"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53"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54"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55"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56"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57"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58"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59"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60"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61"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62"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63"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64"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65"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66"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67"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68"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69"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70"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71"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1072"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73"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1074"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1075"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1076"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77"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1078"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1079"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80"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81"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82"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83"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84"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85"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86"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87"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1088"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89"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1090"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1091"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1092"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93"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1094"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1095"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096"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097"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098"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099"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00"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01"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02"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03"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04"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05"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06"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07"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08"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09"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10"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11"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12"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13"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14"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15"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16"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17"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18"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19"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20"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21"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22"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23"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24"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25"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26"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27"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28"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29"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30"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31"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32"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33"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34"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35"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36"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37"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38"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39"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40"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41"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42"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43"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44"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45"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46"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47"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48"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49"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50"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51"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52"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53"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54"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55"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56"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57"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58"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59"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60"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61"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62"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63"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64"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65"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66"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67"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68"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69"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70"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71"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72"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73"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74"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75"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76"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177"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78" name="Text Box 18"/>
        <xdr:cNvSpPr txBox="1">
          <a:spLocks noChangeArrowheads="1"/>
        </xdr:cNvSpPr>
      </xdr:nvSpPr>
      <xdr:spPr bwMode="auto">
        <a:xfrm>
          <a:off x="140017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79"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80" name="Text Box 15"/>
        <xdr:cNvSpPr txBox="1">
          <a:spLocks noChangeArrowheads="1"/>
        </xdr:cNvSpPr>
      </xdr:nvSpPr>
      <xdr:spPr bwMode="auto">
        <a:xfrm>
          <a:off x="2047875" y="317163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81"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82" name="Text Box 18"/>
        <xdr:cNvSpPr txBox="1">
          <a:spLocks noChangeArrowheads="1"/>
        </xdr:cNvSpPr>
      </xdr:nvSpPr>
      <xdr:spPr bwMode="auto">
        <a:xfrm>
          <a:off x="140017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83"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84" name="Text Box 15"/>
        <xdr:cNvSpPr txBox="1">
          <a:spLocks noChangeArrowheads="1"/>
        </xdr:cNvSpPr>
      </xdr:nvSpPr>
      <xdr:spPr bwMode="auto">
        <a:xfrm>
          <a:off x="2047875" y="317163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85"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86" name="Text Box 18"/>
        <xdr:cNvSpPr txBox="1">
          <a:spLocks noChangeArrowheads="1"/>
        </xdr:cNvSpPr>
      </xdr:nvSpPr>
      <xdr:spPr bwMode="auto">
        <a:xfrm>
          <a:off x="140017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87"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88" name="Text Box 15"/>
        <xdr:cNvSpPr txBox="1">
          <a:spLocks noChangeArrowheads="1"/>
        </xdr:cNvSpPr>
      </xdr:nvSpPr>
      <xdr:spPr bwMode="auto">
        <a:xfrm>
          <a:off x="2047875" y="317163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89"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90"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91"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92"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93" name="Text Box 14"/>
        <xdr:cNvSpPr txBox="1">
          <a:spLocks noChangeArrowheads="1"/>
        </xdr:cNvSpPr>
      </xdr:nvSpPr>
      <xdr:spPr bwMode="auto">
        <a:xfrm>
          <a:off x="2057400"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94"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95"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196"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197" name="Text Box 14"/>
        <xdr:cNvSpPr txBox="1">
          <a:spLocks noChangeArrowheads="1"/>
        </xdr:cNvSpPr>
      </xdr:nvSpPr>
      <xdr:spPr bwMode="auto">
        <a:xfrm>
          <a:off x="2057400"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198"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199"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00"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01" name="Text Box 14"/>
        <xdr:cNvSpPr txBox="1">
          <a:spLocks noChangeArrowheads="1"/>
        </xdr:cNvSpPr>
      </xdr:nvSpPr>
      <xdr:spPr bwMode="auto">
        <a:xfrm>
          <a:off x="2057400"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02"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03"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04"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05"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06"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07"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08" name="Text Box 18"/>
        <xdr:cNvSpPr txBox="1">
          <a:spLocks noChangeArrowheads="1"/>
        </xdr:cNvSpPr>
      </xdr:nvSpPr>
      <xdr:spPr bwMode="auto">
        <a:xfrm>
          <a:off x="140017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09"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10"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11"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1212" name="Text Box 18"/>
        <xdr:cNvSpPr txBox="1">
          <a:spLocks noChangeArrowheads="1"/>
        </xdr:cNvSpPr>
      </xdr:nvSpPr>
      <xdr:spPr bwMode="auto">
        <a:xfrm>
          <a:off x="1400175" y="3233451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13"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14"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15"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16"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17"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18"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19"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20"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21"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22"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23"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24"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1225" name="Text Box 18"/>
        <xdr:cNvSpPr txBox="1">
          <a:spLocks noChangeArrowheads="1"/>
        </xdr:cNvSpPr>
      </xdr:nvSpPr>
      <xdr:spPr bwMode="auto">
        <a:xfrm>
          <a:off x="1428750" y="323897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26"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27"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28"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29"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30"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31"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32"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33"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34"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35"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36"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37"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38"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39"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40"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41"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42"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43"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44"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45"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46"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47"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48" name="Text Box 14"/>
        <xdr:cNvSpPr txBox="1">
          <a:spLocks noChangeArrowheads="1"/>
        </xdr:cNvSpPr>
      </xdr:nvSpPr>
      <xdr:spPr bwMode="auto">
        <a:xfrm>
          <a:off x="2057400"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49"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50"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51"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52" name="Text Box 14"/>
        <xdr:cNvSpPr txBox="1">
          <a:spLocks noChangeArrowheads="1"/>
        </xdr:cNvSpPr>
      </xdr:nvSpPr>
      <xdr:spPr bwMode="auto">
        <a:xfrm>
          <a:off x="2057400"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53"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54"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55"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56"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57"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58"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59" name="Text Box 14"/>
        <xdr:cNvSpPr txBox="1">
          <a:spLocks noChangeArrowheads="1"/>
        </xdr:cNvSpPr>
      </xdr:nvSpPr>
      <xdr:spPr bwMode="auto">
        <a:xfrm>
          <a:off x="2057400"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60"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61"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62"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263"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64"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65" name="Text Box 14"/>
        <xdr:cNvSpPr txBox="1">
          <a:spLocks noChangeArrowheads="1"/>
        </xdr:cNvSpPr>
      </xdr:nvSpPr>
      <xdr:spPr bwMode="auto">
        <a:xfrm>
          <a:off x="2057400"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266"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67"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68" name="Text Box 14"/>
        <xdr:cNvSpPr txBox="1">
          <a:spLocks noChangeArrowheads="1"/>
        </xdr:cNvSpPr>
      </xdr:nvSpPr>
      <xdr:spPr bwMode="auto">
        <a:xfrm>
          <a:off x="2057400"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269"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70"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271"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72"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73"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1274"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1275"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76"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277"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278"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279"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80"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81"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82"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83"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84"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85"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86"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87"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88"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89"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90"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91"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92"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93"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94"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95"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296"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297"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298"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299"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00"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01"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02"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03"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04"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05"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06"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07"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08"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09"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10"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11"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12"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13"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14"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15"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16"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17"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18"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19"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20"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21"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22"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23"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24"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25"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26"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27"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28"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29"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30"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31"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32"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33"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34"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35"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36"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37"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38"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39"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40"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41"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42"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43"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44"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45"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46"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47"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48"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49"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50"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51"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52"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53"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54"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55"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56"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57"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58"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59"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60"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61"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1362" name="Text Box 18"/>
        <xdr:cNvSpPr txBox="1">
          <a:spLocks noChangeArrowheads="1"/>
        </xdr:cNvSpPr>
      </xdr:nvSpPr>
      <xdr:spPr bwMode="auto">
        <a:xfrm>
          <a:off x="1552575" y="3344132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63"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64"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65"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66"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67"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68"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69"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70"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71"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72"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73"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74"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75"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76"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77"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78"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79"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80"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81"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82"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83"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84"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85"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86"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87"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88"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89"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90"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91"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92"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93"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94"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95"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396"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397"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398"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399"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00"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01"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02"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03"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04"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05"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06"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07"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08"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09"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10"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11"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12"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13"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14"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15"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16"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17"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18"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19"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20"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21"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22"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23"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24"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25"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26"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27"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28"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29"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30"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31"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32"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33"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34"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35"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36"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37"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38"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39"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40"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41"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42"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43"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44"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45"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46"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47"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48"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49"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50"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51"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52"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53"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54"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55"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56"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57"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58"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59"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60"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61"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62"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63"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64"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65"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66"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67"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68"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69"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70"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71"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72"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73"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74"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75"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76"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77"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78"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79"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80"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81"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82"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83"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84"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85"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86"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87"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88"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89"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90"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91"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92"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93"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94"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95"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496"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497"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498"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499"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00"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01"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02"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03"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04"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05"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06"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07"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08"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09"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10"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11"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12"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13"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14"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15"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16"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17"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18"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19"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20"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21"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22"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23"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24"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25"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26"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27"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28"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29"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30"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31"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32"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33"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34"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35"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36"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37"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38"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39"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40"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41"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42"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43"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44"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45"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46"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47"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48"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49"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50"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51"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52"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53"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54"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55"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56"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57"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58"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59"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60"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61"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62"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63"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64"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565"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566"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1567"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68"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1569"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1570"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1571"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72"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1573"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1574"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1575"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76"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1577"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1578"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1579"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80"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1581"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1582"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1583"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84"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1585"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1586"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1587"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88"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1589"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1590"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1591"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92"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1593"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1594"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1595"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596"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1597"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1598"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599"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00"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01"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02"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03"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04"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05"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06"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07"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08"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09"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10"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11"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12"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13"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14"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15"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16"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17"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18"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19"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20"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21"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22"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23"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24"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25"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26"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27"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28"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29"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30"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31"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32"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33"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34"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35"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36"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37"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38"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39"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40"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41"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42"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43"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44"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45"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46"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47"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48"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49"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50"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51"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52"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53"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54"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55"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56"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57"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58"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59"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60"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61"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62"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63"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64"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65"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66"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67"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68"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69"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70"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71"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72"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73"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74"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75"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76"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77"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78"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79"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680"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81" name="Text Box 18"/>
        <xdr:cNvSpPr txBox="1">
          <a:spLocks noChangeArrowheads="1"/>
        </xdr:cNvSpPr>
      </xdr:nvSpPr>
      <xdr:spPr bwMode="auto">
        <a:xfrm>
          <a:off x="140017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82"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83" name="Text Box 15"/>
        <xdr:cNvSpPr txBox="1">
          <a:spLocks noChangeArrowheads="1"/>
        </xdr:cNvSpPr>
      </xdr:nvSpPr>
      <xdr:spPr bwMode="auto">
        <a:xfrm>
          <a:off x="2047875" y="29393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84"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85" name="Text Box 18"/>
        <xdr:cNvSpPr txBox="1">
          <a:spLocks noChangeArrowheads="1"/>
        </xdr:cNvSpPr>
      </xdr:nvSpPr>
      <xdr:spPr bwMode="auto">
        <a:xfrm>
          <a:off x="140017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86"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87" name="Text Box 15"/>
        <xdr:cNvSpPr txBox="1">
          <a:spLocks noChangeArrowheads="1"/>
        </xdr:cNvSpPr>
      </xdr:nvSpPr>
      <xdr:spPr bwMode="auto">
        <a:xfrm>
          <a:off x="2047875" y="29393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88"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89" name="Text Box 18"/>
        <xdr:cNvSpPr txBox="1">
          <a:spLocks noChangeArrowheads="1"/>
        </xdr:cNvSpPr>
      </xdr:nvSpPr>
      <xdr:spPr bwMode="auto">
        <a:xfrm>
          <a:off x="140017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90"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91" name="Text Box 15"/>
        <xdr:cNvSpPr txBox="1">
          <a:spLocks noChangeArrowheads="1"/>
        </xdr:cNvSpPr>
      </xdr:nvSpPr>
      <xdr:spPr bwMode="auto">
        <a:xfrm>
          <a:off x="2047875" y="29393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92"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93"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94"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95"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696" name="Text Box 14"/>
        <xdr:cNvSpPr txBox="1">
          <a:spLocks noChangeArrowheads="1"/>
        </xdr:cNvSpPr>
      </xdr:nvSpPr>
      <xdr:spPr bwMode="auto">
        <a:xfrm>
          <a:off x="2057400"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697"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698"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699"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00" name="Text Box 14"/>
        <xdr:cNvSpPr txBox="1">
          <a:spLocks noChangeArrowheads="1"/>
        </xdr:cNvSpPr>
      </xdr:nvSpPr>
      <xdr:spPr bwMode="auto">
        <a:xfrm>
          <a:off x="2057400"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01"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02"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03"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04" name="Text Box 14"/>
        <xdr:cNvSpPr txBox="1">
          <a:spLocks noChangeArrowheads="1"/>
        </xdr:cNvSpPr>
      </xdr:nvSpPr>
      <xdr:spPr bwMode="auto">
        <a:xfrm>
          <a:off x="2057400"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05"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06"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07"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08"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09"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10"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11" name="Text Box 18"/>
        <xdr:cNvSpPr txBox="1">
          <a:spLocks noChangeArrowheads="1"/>
        </xdr:cNvSpPr>
      </xdr:nvSpPr>
      <xdr:spPr bwMode="auto">
        <a:xfrm>
          <a:off x="140017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12"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13"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14"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1715" name="Text Box 18"/>
        <xdr:cNvSpPr txBox="1">
          <a:spLocks noChangeArrowheads="1"/>
        </xdr:cNvSpPr>
      </xdr:nvSpPr>
      <xdr:spPr bwMode="auto">
        <a:xfrm>
          <a:off x="1400175" y="297684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16"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17"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18"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19"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20"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21"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22"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23"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24"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25"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26"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27"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1728" name="Text Box 18"/>
        <xdr:cNvSpPr txBox="1">
          <a:spLocks noChangeArrowheads="1"/>
        </xdr:cNvSpPr>
      </xdr:nvSpPr>
      <xdr:spPr bwMode="auto">
        <a:xfrm>
          <a:off x="1428750" y="298008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29"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30"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31"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32"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33"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34"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35"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36"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37"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38"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39"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40"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41"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42"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43"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44"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45"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46"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47"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48"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49"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50"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51" name="Text Box 14"/>
        <xdr:cNvSpPr txBox="1">
          <a:spLocks noChangeArrowheads="1"/>
        </xdr:cNvSpPr>
      </xdr:nvSpPr>
      <xdr:spPr bwMode="auto">
        <a:xfrm>
          <a:off x="2057400"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52"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53"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54"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55" name="Text Box 14"/>
        <xdr:cNvSpPr txBox="1">
          <a:spLocks noChangeArrowheads="1"/>
        </xdr:cNvSpPr>
      </xdr:nvSpPr>
      <xdr:spPr bwMode="auto">
        <a:xfrm>
          <a:off x="2057400"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56"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57"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58"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59"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60"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61"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62" name="Text Box 14"/>
        <xdr:cNvSpPr txBox="1">
          <a:spLocks noChangeArrowheads="1"/>
        </xdr:cNvSpPr>
      </xdr:nvSpPr>
      <xdr:spPr bwMode="auto">
        <a:xfrm>
          <a:off x="2057400"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63"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64"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65"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766"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67"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68" name="Text Box 14"/>
        <xdr:cNvSpPr txBox="1">
          <a:spLocks noChangeArrowheads="1"/>
        </xdr:cNvSpPr>
      </xdr:nvSpPr>
      <xdr:spPr bwMode="auto">
        <a:xfrm>
          <a:off x="2057400"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769"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70"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71" name="Text Box 14"/>
        <xdr:cNvSpPr txBox="1">
          <a:spLocks noChangeArrowheads="1"/>
        </xdr:cNvSpPr>
      </xdr:nvSpPr>
      <xdr:spPr bwMode="auto">
        <a:xfrm>
          <a:off x="2057400"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772"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73"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774"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75"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76"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1777"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1778"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79"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780"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781"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1782"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83"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84"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85"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86"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87"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88"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89"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90"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91"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92"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93"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94"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95"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796"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797"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798"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799"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00"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01"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02"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03"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04"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05"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06"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07"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08"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09"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10"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11"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12"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13"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14"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15"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16"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17"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18"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19"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20"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21"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22"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23"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24"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25"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26"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27"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28"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29"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30"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31"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32"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33"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34"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35"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36"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37"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38"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39"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40"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41"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42"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43"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44"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45"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46"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47"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48"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49"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50"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51"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52"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53"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54"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55"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56"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57"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58"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59"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60"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61"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62"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63"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64"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1865" name="Text Box 18"/>
        <xdr:cNvSpPr txBox="1">
          <a:spLocks noChangeArrowheads="1"/>
        </xdr:cNvSpPr>
      </xdr:nvSpPr>
      <xdr:spPr bwMode="auto">
        <a:xfrm>
          <a:off x="1552575" y="3050571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66"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67"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68"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69"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70"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71"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72"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73"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74"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75"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76"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77"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78"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79"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80"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81"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82"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83"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84"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85"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86"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87"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88"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89"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90"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91"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92"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93"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94"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95"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896"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897"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898"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899"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00"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01"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02"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03"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04"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05"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06"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07"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08"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09"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10"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11"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12"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13"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14"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15"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16"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17"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18"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19"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20"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21"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22"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23"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24"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25"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26"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27"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28"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29"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30"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31"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32"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33"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34"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35"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36"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37"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38"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39"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40"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41"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42"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43"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44"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45"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46"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47"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48"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49"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50"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51"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52"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53"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54"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55"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56"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57"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58"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59"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60"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61"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62"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63"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64"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65"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66"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67"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68"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69"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70"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71"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72"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73"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74"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75"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76"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77"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78"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79"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80"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81"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82"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83"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84"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85"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86"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87"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88"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89"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90"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91"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92"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93"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94"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95"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1996"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1997"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1998"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1999"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00"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01"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02"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03"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04"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05"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06"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07"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08"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09"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10"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11"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12"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13"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14"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15"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16"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17"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18"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19"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20"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21"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22"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23"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24"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25"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26"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27"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28"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29"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30"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31"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32"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33"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34"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35"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36"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37"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38"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39"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40"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41"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42"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43"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44"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45"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46"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47"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48"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49"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50"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51"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52"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53"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54"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55"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56"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57"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58"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59"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60"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61"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62"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63"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64"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65"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066"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67"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068"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069"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85725</xdr:rowOff>
    </xdr:to>
    <xdr:sp macro="" textlink="">
      <xdr:nvSpPr>
        <xdr:cNvPr id="22070"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71"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85725</xdr:rowOff>
    </xdr:to>
    <xdr:sp macro="" textlink="">
      <xdr:nvSpPr>
        <xdr:cNvPr id="22072"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22073"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85725</xdr:rowOff>
    </xdr:to>
    <xdr:sp macro="" textlink="">
      <xdr:nvSpPr>
        <xdr:cNvPr id="22074"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75"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85725</xdr:rowOff>
    </xdr:to>
    <xdr:sp macro="" textlink="">
      <xdr:nvSpPr>
        <xdr:cNvPr id="22076"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22077"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95250</xdr:rowOff>
    </xdr:to>
    <xdr:sp macro="" textlink="">
      <xdr:nvSpPr>
        <xdr:cNvPr id="22078"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79"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95250</xdr:rowOff>
    </xdr:to>
    <xdr:sp macro="" textlink="">
      <xdr:nvSpPr>
        <xdr:cNvPr id="22080"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95250</xdr:rowOff>
    </xdr:to>
    <xdr:sp macro="" textlink="">
      <xdr:nvSpPr>
        <xdr:cNvPr id="22081"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95250</xdr:rowOff>
    </xdr:to>
    <xdr:sp macro="" textlink="">
      <xdr:nvSpPr>
        <xdr:cNvPr id="22082"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83"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95250</xdr:rowOff>
    </xdr:to>
    <xdr:sp macro="" textlink="">
      <xdr:nvSpPr>
        <xdr:cNvPr id="22084"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95250</xdr:rowOff>
    </xdr:to>
    <xdr:sp macro="" textlink="">
      <xdr:nvSpPr>
        <xdr:cNvPr id="22085"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85725</xdr:rowOff>
    </xdr:to>
    <xdr:sp macro="" textlink="">
      <xdr:nvSpPr>
        <xdr:cNvPr id="22086"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87"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85725</xdr:rowOff>
    </xdr:to>
    <xdr:sp macro="" textlink="">
      <xdr:nvSpPr>
        <xdr:cNvPr id="22088"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22089"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85725</xdr:rowOff>
    </xdr:to>
    <xdr:sp macro="" textlink="">
      <xdr:nvSpPr>
        <xdr:cNvPr id="22090"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91"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85725</xdr:rowOff>
    </xdr:to>
    <xdr:sp macro="" textlink="">
      <xdr:nvSpPr>
        <xdr:cNvPr id="22092"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85725</xdr:rowOff>
    </xdr:to>
    <xdr:sp macro="" textlink="">
      <xdr:nvSpPr>
        <xdr:cNvPr id="22093"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95250</xdr:rowOff>
    </xdr:to>
    <xdr:sp macro="" textlink="">
      <xdr:nvSpPr>
        <xdr:cNvPr id="22094"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95"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95250</xdr:rowOff>
    </xdr:to>
    <xdr:sp macro="" textlink="">
      <xdr:nvSpPr>
        <xdr:cNvPr id="22096"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95250</xdr:rowOff>
    </xdr:to>
    <xdr:sp macro="" textlink="">
      <xdr:nvSpPr>
        <xdr:cNvPr id="22097"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95250</xdr:rowOff>
    </xdr:to>
    <xdr:sp macro="" textlink="">
      <xdr:nvSpPr>
        <xdr:cNvPr id="22098"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099"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95250</xdr:rowOff>
    </xdr:to>
    <xdr:sp macro="" textlink="">
      <xdr:nvSpPr>
        <xdr:cNvPr id="22100"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95250</xdr:rowOff>
    </xdr:to>
    <xdr:sp macro="" textlink="">
      <xdr:nvSpPr>
        <xdr:cNvPr id="22101"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02"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03"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04"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05"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06"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07"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08"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09"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10"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11"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12"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13"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14"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15"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16"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17"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18"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19"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20"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21"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22"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23"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24"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25"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26"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27"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28"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29"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30"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31"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32"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33"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34"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35"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36"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37"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38"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39"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40"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41"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42"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43"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44"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45"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46"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47"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48"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49"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50"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51"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52"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53"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54"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55"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56"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57"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58"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59"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60"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61"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62"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63"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64"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65"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66"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67"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68"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69"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70"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71"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72"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73"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74"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75"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76"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77"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78"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79"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80"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81"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82"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183"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84" name="Text Box 18"/>
        <xdr:cNvSpPr txBox="1">
          <a:spLocks noChangeArrowheads="1"/>
        </xdr:cNvSpPr>
      </xdr:nvSpPr>
      <xdr:spPr bwMode="auto">
        <a:xfrm>
          <a:off x="140017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85"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86" name="Text Box 15"/>
        <xdr:cNvSpPr txBox="1">
          <a:spLocks noChangeArrowheads="1"/>
        </xdr:cNvSpPr>
      </xdr:nvSpPr>
      <xdr:spPr bwMode="auto">
        <a:xfrm>
          <a:off x="2047875" y="26992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87"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88" name="Text Box 18"/>
        <xdr:cNvSpPr txBox="1">
          <a:spLocks noChangeArrowheads="1"/>
        </xdr:cNvSpPr>
      </xdr:nvSpPr>
      <xdr:spPr bwMode="auto">
        <a:xfrm>
          <a:off x="140017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89"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90" name="Text Box 15"/>
        <xdr:cNvSpPr txBox="1">
          <a:spLocks noChangeArrowheads="1"/>
        </xdr:cNvSpPr>
      </xdr:nvSpPr>
      <xdr:spPr bwMode="auto">
        <a:xfrm>
          <a:off x="2047875" y="26992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91"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92" name="Text Box 18"/>
        <xdr:cNvSpPr txBox="1">
          <a:spLocks noChangeArrowheads="1"/>
        </xdr:cNvSpPr>
      </xdr:nvSpPr>
      <xdr:spPr bwMode="auto">
        <a:xfrm>
          <a:off x="140017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93"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94" name="Text Box 15"/>
        <xdr:cNvSpPr txBox="1">
          <a:spLocks noChangeArrowheads="1"/>
        </xdr:cNvSpPr>
      </xdr:nvSpPr>
      <xdr:spPr bwMode="auto">
        <a:xfrm>
          <a:off x="2047875" y="26992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95"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196"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197"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198"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199" name="Text Box 14"/>
        <xdr:cNvSpPr txBox="1">
          <a:spLocks noChangeArrowheads="1"/>
        </xdr:cNvSpPr>
      </xdr:nvSpPr>
      <xdr:spPr bwMode="auto">
        <a:xfrm>
          <a:off x="2057400"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00"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01"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02"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03" name="Text Box 14"/>
        <xdr:cNvSpPr txBox="1">
          <a:spLocks noChangeArrowheads="1"/>
        </xdr:cNvSpPr>
      </xdr:nvSpPr>
      <xdr:spPr bwMode="auto">
        <a:xfrm>
          <a:off x="2057400"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04"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05"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06"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07" name="Text Box 14"/>
        <xdr:cNvSpPr txBox="1">
          <a:spLocks noChangeArrowheads="1"/>
        </xdr:cNvSpPr>
      </xdr:nvSpPr>
      <xdr:spPr bwMode="auto">
        <a:xfrm>
          <a:off x="2057400"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08"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09"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10"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11"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12"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13"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14" name="Text Box 18"/>
        <xdr:cNvSpPr txBox="1">
          <a:spLocks noChangeArrowheads="1"/>
        </xdr:cNvSpPr>
      </xdr:nvSpPr>
      <xdr:spPr bwMode="auto">
        <a:xfrm>
          <a:off x="140017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15"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16"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17"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2218" name="Text Box 18"/>
        <xdr:cNvSpPr txBox="1">
          <a:spLocks noChangeArrowheads="1"/>
        </xdr:cNvSpPr>
      </xdr:nvSpPr>
      <xdr:spPr bwMode="auto">
        <a:xfrm>
          <a:off x="1400175" y="275082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19"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20"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21"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22"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23"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24"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25"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26"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27"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28"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29"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30"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2231" name="Text Box 18"/>
        <xdr:cNvSpPr txBox="1">
          <a:spLocks noChangeArrowheads="1"/>
        </xdr:cNvSpPr>
      </xdr:nvSpPr>
      <xdr:spPr bwMode="auto">
        <a:xfrm>
          <a:off x="1428750" y="2763678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32"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33"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34"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35"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36"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37"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38"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39"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40"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41"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42"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43"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44"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45"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46"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47"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48"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49"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50"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51"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52"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53"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54" name="Text Box 14"/>
        <xdr:cNvSpPr txBox="1">
          <a:spLocks noChangeArrowheads="1"/>
        </xdr:cNvSpPr>
      </xdr:nvSpPr>
      <xdr:spPr bwMode="auto">
        <a:xfrm>
          <a:off x="2057400"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55"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56"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57"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58" name="Text Box 14"/>
        <xdr:cNvSpPr txBox="1">
          <a:spLocks noChangeArrowheads="1"/>
        </xdr:cNvSpPr>
      </xdr:nvSpPr>
      <xdr:spPr bwMode="auto">
        <a:xfrm>
          <a:off x="2057400"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59"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60"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61"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62"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63"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64"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65" name="Text Box 14"/>
        <xdr:cNvSpPr txBox="1">
          <a:spLocks noChangeArrowheads="1"/>
        </xdr:cNvSpPr>
      </xdr:nvSpPr>
      <xdr:spPr bwMode="auto">
        <a:xfrm>
          <a:off x="2057400"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66"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67"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68"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269"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70"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71" name="Text Box 14"/>
        <xdr:cNvSpPr txBox="1">
          <a:spLocks noChangeArrowheads="1"/>
        </xdr:cNvSpPr>
      </xdr:nvSpPr>
      <xdr:spPr bwMode="auto">
        <a:xfrm>
          <a:off x="2057400"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272"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73"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74" name="Text Box 14"/>
        <xdr:cNvSpPr txBox="1">
          <a:spLocks noChangeArrowheads="1"/>
        </xdr:cNvSpPr>
      </xdr:nvSpPr>
      <xdr:spPr bwMode="auto">
        <a:xfrm>
          <a:off x="2057400"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275"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76"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277"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78"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79"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2280"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2281"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82"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283"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284"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285"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86"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87"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88"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89"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90"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91"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92"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93"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94"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95"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296"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297"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298"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299"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00"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01"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02"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03"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04"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05"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06"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07"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08"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09"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10"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11"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12"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13"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14"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15"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16"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17"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18"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19"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20"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21"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22"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23"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24"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25"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26"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27"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28"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29"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30"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31"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32"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33"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34"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35"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36"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37"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38"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39"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40"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41"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42"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43"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44"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45"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46"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47"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48"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49"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50"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51"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52"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53"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54"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55"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56"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57"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58"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59"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60"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61"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62"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63"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64"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65"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66"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67"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2368" name="Text Box 18"/>
        <xdr:cNvSpPr txBox="1">
          <a:spLocks noChangeArrowheads="1"/>
        </xdr:cNvSpPr>
      </xdr:nvSpPr>
      <xdr:spPr bwMode="auto">
        <a:xfrm>
          <a:off x="1552575" y="285750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69"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70"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71"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72"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73"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74"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75"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76"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77"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78"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79"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80"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81"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82"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83"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84"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85"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86"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87"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88"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89"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90"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91"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92"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93"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94"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95"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396"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397"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398"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399"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00"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01"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02"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03"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04"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05"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06"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07"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08"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09"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10"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11"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12"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13"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14"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15"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16"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17"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18"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19"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20"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21"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22"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23"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24"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25"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26"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27"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28"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29"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30"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31"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32"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33"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34"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35"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36"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37"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38"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39"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40"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41"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42"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43"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44"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45"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46"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47"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48"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49"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50"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51"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52"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53"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54"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55"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56"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57"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58"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59"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60"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61"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62"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63"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64"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65"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66"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67"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68"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69"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70"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71"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72"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73"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74"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75"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76"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77"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78"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79"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80"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81"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82"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83"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84"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85"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86"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87"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88"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89"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90"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91"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92"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93"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94"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95"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496"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497"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498"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499"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00"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01"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02"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03"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04"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05"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06"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07"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08"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09"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10"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11"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12"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13"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14"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15"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16"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17"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18"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19"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20"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21"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22"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23"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24"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25"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26"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27"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28"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29"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30"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31"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32"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33"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34"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35"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36"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37"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38"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39"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40"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41"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42"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43"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44"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45"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46"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47"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48"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49"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50"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51"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52"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53"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54"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55"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56"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57"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58"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59"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60"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61"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62"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63"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64"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65"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66"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67"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68"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569"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70"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571"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572"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573"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74"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575"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576"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577"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78"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579"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580"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581"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82"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583"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584"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585"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86"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587"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588"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589"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90"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591"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592"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593"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94"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595"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596"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597"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598"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599"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600"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2601"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02"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2603"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2604"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05"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06"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07"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08"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09"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10"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11"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12"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13"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14"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15"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16"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17"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18"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19"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20"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21"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22"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23"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24"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25"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26"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27"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28"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29"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30"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31"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32"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33"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34"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35"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36"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37"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38"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39"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40"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41"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42"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43"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44"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45"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46"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47"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48"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49"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50"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51"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52"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53"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54"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55"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56"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57"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58"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59"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60"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61"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62"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63"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64"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65"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66"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67"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68"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69"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70"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71"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72"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73"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74"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75"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76"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77"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78"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79"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80"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81"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82"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83"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84"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85"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686"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87" name="Text Box 18"/>
        <xdr:cNvSpPr txBox="1">
          <a:spLocks noChangeArrowheads="1"/>
        </xdr:cNvSpPr>
      </xdr:nvSpPr>
      <xdr:spPr bwMode="auto">
        <a:xfrm>
          <a:off x="140017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88"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89" name="Text Box 15"/>
        <xdr:cNvSpPr txBox="1">
          <a:spLocks noChangeArrowheads="1"/>
        </xdr:cNvSpPr>
      </xdr:nvSpPr>
      <xdr:spPr bwMode="auto">
        <a:xfrm>
          <a:off x="2047875" y="239382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90"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91" name="Text Box 18"/>
        <xdr:cNvSpPr txBox="1">
          <a:spLocks noChangeArrowheads="1"/>
        </xdr:cNvSpPr>
      </xdr:nvSpPr>
      <xdr:spPr bwMode="auto">
        <a:xfrm>
          <a:off x="140017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92"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93" name="Text Box 15"/>
        <xdr:cNvSpPr txBox="1">
          <a:spLocks noChangeArrowheads="1"/>
        </xdr:cNvSpPr>
      </xdr:nvSpPr>
      <xdr:spPr bwMode="auto">
        <a:xfrm>
          <a:off x="2047875" y="239382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94"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695" name="Text Box 18"/>
        <xdr:cNvSpPr txBox="1">
          <a:spLocks noChangeArrowheads="1"/>
        </xdr:cNvSpPr>
      </xdr:nvSpPr>
      <xdr:spPr bwMode="auto">
        <a:xfrm>
          <a:off x="140017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696"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97" name="Text Box 15"/>
        <xdr:cNvSpPr txBox="1">
          <a:spLocks noChangeArrowheads="1"/>
        </xdr:cNvSpPr>
      </xdr:nvSpPr>
      <xdr:spPr bwMode="auto">
        <a:xfrm>
          <a:off x="2047875" y="239382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698"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699"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00"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01"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02" name="Text Box 14"/>
        <xdr:cNvSpPr txBox="1">
          <a:spLocks noChangeArrowheads="1"/>
        </xdr:cNvSpPr>
      </xdr:nvSpPr>
      <xdr:spPr bwMode="auto">
        <a:xfrm>
          <a:off x="2057400"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03"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04"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05"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06" name="Text Box 14"/>
        <xdr:cNvSpPr txBox="1">
          <a:spLocks noChangeArrowheads="1"/>
        </xdr:cNvSpPr>
      </xdr:nvSpPr>
      <xdr:spPr bwMode="auto">
        <a:xfrm>
          <a:off x="2057400"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07"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08"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09"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10" name="Text Box 14"/>
        <xdr:cNvSpPr txBox="1">
          <a:spLocks noChangeArrowheads="1"/>
        </xdr:cNvSpPr>
      </xdr:nvSpPr>
      <xdr:spPr bwMode="auto">
        <a:xfrm>
          <a:off x="2057400"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11"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12"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13"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14"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15"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16"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17" name="Text Box 18"/>
        <xdr:cNvSpPr txBox="1">
          <a:spLocks noChangeArrowheads="1"/>
        </xdr:cNvSpPr>
      </xdr:nvSpPr>
      <xdr:spPr bwMode="auto">
        <a:xfrm>
          <a:off x="140017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18"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19"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20"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2721" name="Text Box 18"/>
        <xdr:cNvSpPr txBox="1">
          <a:spLocks noChangeArrowheads="1"/>
        </xdr:cNvSpPr>
      </xdr:nvSpPr>
      <xdr:spPr bwMode="auto">
        <a:xfrm>
          <a:off x="1400175" y="244297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22"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23"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24"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25"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26"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27"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28"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29"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30"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31"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32"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33"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2734" name="Text Box 18"/>
        <xdr:cNvSpPr txBox="1">
          <a:spLocks noChangeArrowheads="1"/>
        </xdr:cNvSpPr>
      </xdr:nvSpPr>
      <xdr:spPr bwMode="auto">
        <a:xfrm>
          <a:off x="1428750" y="2448496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35"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36"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37"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38"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39"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40"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41"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42"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43"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44"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45"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46"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47"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48"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49"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50"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51"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52"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53"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54"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55"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56"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57" name="Text Box 14"/>
        <xdr:cNvSpPr txBox="1">
          <a:spLocks noChangeArrowheads="1"/>
        </xdr:cNvSpPr>
      </xdr:nvSpPr>
      <xdr:spPr bwMode="auto">
        <a:xfrm>
          <a:off x="2057400"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58"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59"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60"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61" name="Text Box 14"/>
        <xdr:cNvSpPr txBox="1">
          <a:spLocks noChangeArrowheads="1"/>
        </xdr:cNvSpPr>
      </xdr:nvSpPr>
      <xdr:spPr bwMode="auto">
        <a:xfrm>
          <a:off x="2057400"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62"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63"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64"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65"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66"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67"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68" name="Text Box 14"/>
        <xdr:cNvSpPr txBox="1">
          <a:spLocks noChangeArrowheads="1"/>
        </xdr:cNvSpPr>
      </xdr:nvSpPr>
      <xdr:spPr bwMode="auto">
        <a:xfrm>
          <a:off x="2057400"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69"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70"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71"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772"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73"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74" name="Text Box 14"/>
        <xdr:cNvSpPr txBox="1">
          <a:spLocks noChangeArrowheads="1"/>
        </xdr:cNvSpPr>
      </xdr:nvSpPr>
      <xdr:spPr bwMode="auto">
        <a:xfrm>
          <a:off x="2057400"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775"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76"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77" name="Text Box 14"/>
        <xdr:cNvSpPr txBox="1">
          <a:spLocks noChangeArrowheads="1"/>
        </xdr:cNvSpPr>
      </xdr:nvSpPr>
      <xdr:spPr bwMode="auto">
        <a:xfrm>
          <a:off x="2057400"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778"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79"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780"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81"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82"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2783"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2784"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85"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786"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787"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2788"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89"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90"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91"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92"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93"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94"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95"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796"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797"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798"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799"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00"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01"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02"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03"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04"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05"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06"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07"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08"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09"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10"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11"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12"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13"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14"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15"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16"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17"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18"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19"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20"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21"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22"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23"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24"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25"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26"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27"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28"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29"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30"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31"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32"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33"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34"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35"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36"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37"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38"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39"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40"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41"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42"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43"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44"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45"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46"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47"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48"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49"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50"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51"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52"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53"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54"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55"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56"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57"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58"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59"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60"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61"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62"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63"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64"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65"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66"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67"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68"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69"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70"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2871" name="Text Box 18"/>
        <xdr:cNvSpPr txBox="1">
          <a:spLocks noChangeArrowheads="1"/>
        </xdr:cNvSpPr>
      </xdr:nvSpPr>
      <xdr:spPr bwMode="auto">
        <a:xfrm>
          <a:off x="1552575" y="252031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72"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73"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74"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75"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76"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77"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78"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79"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80"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81"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82"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83"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84"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85"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86"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87"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88"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89"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90"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91"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92"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93"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94"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95"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896"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897"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898"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899"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00"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01"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02"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03"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04"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05"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06"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07"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08"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09"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10"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11"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12"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13"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14"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15"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16"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17"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18"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19"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20"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21"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22"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23"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24"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25"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26"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27"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28"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29"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30"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31"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32"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33"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34"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35"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36"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37"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38"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39"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40"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41"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42"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43"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44"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45"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46"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47"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48"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49"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50"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51"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52"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53"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54"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55"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56"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57"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58"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59"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60"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61"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62"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63"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64"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65"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66"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67"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68"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69"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70"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71"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72"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73"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74"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75"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76"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77"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78"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79"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80"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81"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82"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83"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84"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85"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86"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87"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88"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89"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90"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91"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92"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93"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94"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95"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2996"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2997"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2998"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2999"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00"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01"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02"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03"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04"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05"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06"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07"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08"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09"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10"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11"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12"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13"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14"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15"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16"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17"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18"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19"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20"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21"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22"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23"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24"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25"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26"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27"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28"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29"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30"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31"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32"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33"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34"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35"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36"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37"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38"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39"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40"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41"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42"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43"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44"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45"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46"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47"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48"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49"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50"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51"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52"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53"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54"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55"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56"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57"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58"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59"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60"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61"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62"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63"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64"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65"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66"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67"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68"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69"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70"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71"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072"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73"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074"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075"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3076"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77"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3078"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3079"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3080"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81"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3082"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3083"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3084"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85"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3086"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3087"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3088"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89"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3090"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3091"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3092"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93"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3094"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3095"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3096"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097"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3098"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3099"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3100"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01"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3102"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3103"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3104"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05"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3106"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3107"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08"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09"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10"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11"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12"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13"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14"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15"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16"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17"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18"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19"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20"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21"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22"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23"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24"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25"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26"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27"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28"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29"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30"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31"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32"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33"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34"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35"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36"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37"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38"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39"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40"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41"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42"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43"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44"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45"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46"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47"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48"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49"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50"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51"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52"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53"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54"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55"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56"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57"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58"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59"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60"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61"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62"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63"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64"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65"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66"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67"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68"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69"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70"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71"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72"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73"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74"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75"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76"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77"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78"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79"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80"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81"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82"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83"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84"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85"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86"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87"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88"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189"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90" name="Text Box 18"/>
        <xdr:cNvSpPr txBox="1">
          <a:spLocks noChangeArrowheads="1"/>
        </xdr:cNvSpPr>
      </xdr:nvSpPr>
      <xdr:spPr bwMode="auto">
        <a:xfrm>
          <a:off x="140017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91"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92" name="Text Box 15"/>
        <xdr:cNvSpPr txBox="1">
          <a:spLocks noChangeArrowheads="1"/>
        </xdr:cNvSpPr>
      </xdr:nvSpPr>
      <xdr:spPr bwMode="auto">
        <a:xfrm>
          <a:off x="2047875" y="21994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93"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94" name="Text Box 18"/>
        <xdr:cNvSpPr txBox="1">
          <a:spLocks noChangeArrowheads="1"/>
        </xdr:cNvSpPr>
      </xdr:nvSpPr>
      <xdr:spPr bwMode="auto">
        <a:xfrm>
          <a:off x="140017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95"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196" name="Text Box 15"/>
        <xdr:cNvSpPr txBox="1">
          <a:spLocks noChangeArrowheads="1"/>
        </xdr:cNvSpPr>
      </xdr:nvSpPr>
      <xdr:spPr bwMode="auto">
        <a:xfrm>
          <a:off x="2047875" y="21994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197"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198" name="Text Box 18"/>
        <xdr:cNvSpPr txBox="1">
          <a:spLocks noChangeArrowheads="1"/>
        </xdr:cNvSpPr>
      </xdr:nvSpPr>
      <xdr:spPr bwMode="auto">
        <a:xfrm>
          <a:off x="140017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199"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00" name="Text Box 15"/>
        <xdr:cNvSpPr txBox="1">
          <a:spLocks noChangeArrowheads="1"/>
        </xdr:cNvSpPr>
      </xdr:nvSpPr>
      <xdr:spPr bwMode="auto">
        <a:xfrm>
          <a:off x="2047875" y="21994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01"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02"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03"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04"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05" name="Text Box 14"/>
        <xdr:cNvSpPr txBox="1">
          <a:spLocks noChangeArrowheads="1"/>
        </xdr:cNvSpPr>
      </xdr:nvSpPr>
      <xdr:spPr bwMode="auto">
        <a:xfrm>
          <a:off x="2057400"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06"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07"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08"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09" name="Text Box 14"/>
        <xdr:cNvSpPr txBox="1">
          <a:spLocks noChangeArrowheads="1"/>
        </xdr:cNvSpPr>
      </xdr:nvSpPr>
      <xdr:spPr bwMode="auto">
        <a:xfrm>
          <a:off x="2057400"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10"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11"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12"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13" name="Text Box 14"/>
        <xdr:cNvSpPr txBox="1">
          <a:spLocks noChangeArrowheads="1"/>
        </xdr:cNvSpPr>
      </xdr:nvSpPr>
      <xdr:spPr bwMode="auto">
        <a:xfrm>
          <a:off x="2057400"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14"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15"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16"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17"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18"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19"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20" name="Text Box 18"/>
        <xdr:cNvSpPr txBox="1">
          <a:spLocks noChangeArrowheads="1"/>
        </xdr:cNvSpPr>
      </xdr:nvSpPr>
      <xdr:spPr bwMode="auto">
        <a:xfrm>
          <a:off x="140017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21"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22"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23"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3224" name="Text Box 18"/>
        <xdr:cNvSpPr txBox="1">
          <a:spLocks noChangeArrowheads="1"/>
        </xdr:cNvSpPr>
      </xdr:nvSpPr>
      <xdr:spPr bwMode="auto">
        <a:xfrm>
          <a:off x="1400175" y="225094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25"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26"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27"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28"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29"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30"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31"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32"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33"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34"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35"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36"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3237" name="Text Box 18"/>
        <xdr:cNvSpPr txBox="1">
          <a:spLocks noChangeArrowheads="1"/>
        </xdr:cNvSpPr>
      </xdr:nvSpPr>
      <xdr:spPr bwMode="auto">
        <a:xfrm>
          <a:off x="1428750" y="226314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38"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39"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40"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41"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42"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43"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44"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45"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46"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47"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48"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49"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50"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51"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52"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53"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54"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55"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56"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57"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58"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59"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60" name="Text Box 14"/>
        <xdr:cNvSpPr txBox="1">
          <a:spLocks noChangeArrowheads="1"/>
        </xdr:cNvSpPr>
      </xdr:nvSpPr>
      <xdr:spPr bwMode="auto">
        <a:xfrm>
          <a:off x="2057400"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61"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62"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63"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64" name="Text Box 14"/>
        <xdr:cNvSpPr txBox="1">
          <a:spLocks noChangeArrowheads="1"/>
        </xdr:cNvSpPr>
      </xdr:nvSpPr>
      <xdr:spPr bwMode="auto">
        <a:xfrm>
          <a:off x="2057400"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65"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66"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67"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68"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69"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70"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71" name="Text Box 14"/>
        <xdr:cNvSpPr txBox="1">
          <a:spLocks noChangeArrowheads="1"/>
        </xdr:cNvSpPr>
      </xdr:nvSpPr>
      <xdr:spPr bwMode="auto">
        <a:xfrm>
          <a:off x="2057400"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72"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73"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74"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275"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76"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77" name="Text Box 14"/>
        <xdr:cNvSpPr txBox="1">
          <a:spLocks noChangeArrowheads="1"/>
        </xdr:cNvSpPr>
      </xdr:nvSpPr>
      <xdr:spPr bwMode="auto">
        <a:xfrm>
          <a:off x="2057400"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278"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79"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80" name="Text Box 14"/>
        <xdr:cNvSpPr txBox="1">
          <a:spLocks noChangeArrowheads="1"/>
        </xdr:cNvSpPr>
      </xdr:nvSpPr>
      <xdr:spPr bwMode="auto">
        <a:xfrm>
          <a:off x="2057400"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281"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82"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283"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84"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85"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3286"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3287"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88"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289"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290"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291"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92"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93"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94"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95"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296"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297"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298"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299"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00"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01"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02"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03"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04"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05"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06"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07"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08"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09"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10"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11"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12"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13"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14"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15"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16"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17"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18"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19"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20"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21"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22"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23"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24"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25"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26"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27"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28"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29"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30"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31"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32"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33"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34"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35"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36"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37"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38"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39"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40"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41"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42"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43"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44"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45"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46"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47"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48"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49"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50"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51"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52"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53"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54"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55"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56"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57"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58"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59"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60"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61"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62"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63"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64"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65"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66"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67"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68"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69"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70"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71"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72"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73"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3374" name="Text Box 18"/>
        <xdr:cNvSpPr txBox="1">
          <a:spLocks noChangeArrowheads="1"/>
        </xdr:cNvSpPr>
      </xdr:nvSpPr>
      <xdr:spPr bwMode="auto">
        <a:xfrm>
          <a:off x="1552575" y="232200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75"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76"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77"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78"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79"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80"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81"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82"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83"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84"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85"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86"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87"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88"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89"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90"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91"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92"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93"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94"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95"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396"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397"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398"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399"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00"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01"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02"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03"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04"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05"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06"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07"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08"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09"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10"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11"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12"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13"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14"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15"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16"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17"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18"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19"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20"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21"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22"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23"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24"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25"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26"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27"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28"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29"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30"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31"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32"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33"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34"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35"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36"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37"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38"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39"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40"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41"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42"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43"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44"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45"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46"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47"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48"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49"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50"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51"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52"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53"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54"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55"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56"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57"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58"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59"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60"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61"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62"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63"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64"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65"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66"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67"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68"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69"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70"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71"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72"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73"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74"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75"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76"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77"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78"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79"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80"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81"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82"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83"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84"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85"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86"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87"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88"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89"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90"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91"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92"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93"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94"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95"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496"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497"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498"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499"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00"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01"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02"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03"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04"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05"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06"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07"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08"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09"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10"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11"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12"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13"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14"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15"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16"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17"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18"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19"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20"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21"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22"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23"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24"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25"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26"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27"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28"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29"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30"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31"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32"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33"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34"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35"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36"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37"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38"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39"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40"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41"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42"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43"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44"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45"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46"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47"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48"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49"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50"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51"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52"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53"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54"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55"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56"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57"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58"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59"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60"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61"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62"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63"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64"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65"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66"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67"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68"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69"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70"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71"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72"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73"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74"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75"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76"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77"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78"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79"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80"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81"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82"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83"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84"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85"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86"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3587"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88"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3589"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3590"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3591"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92"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3593"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3594"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95"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596"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597"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598"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599"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00"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01"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02"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3603"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04"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3605"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3606"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3607"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08"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3609"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3610"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11"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12"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13"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14"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15"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16"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17"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18"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19"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20"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21"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22"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23"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24"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25"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26"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27"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28"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29"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30"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31"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32"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33"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34"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35"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36"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37"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38"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39"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40"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41"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42"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43"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44"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45"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46"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47"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48"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49"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50"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51"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52"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53"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54"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55"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56"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57"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58"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59"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60"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61"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62"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63"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64"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65"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66"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67"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68"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69"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70"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71"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72"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73"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74"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75"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76"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77"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78"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79"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80"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81"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82"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83"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84"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85"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86"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87"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88"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89"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90"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91"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692"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93" name="Text Box 18"/>
        <xdr:cNvSpPr txBox="1">
          <a:spLocks noChangeArrowheads="1"/>
        </xdr:cNvSpPr>
      </xdr:nvSpPr>
      <xdr:spPr bwMode="auto">
        <a:xfrm>
          <a:off x="140017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94"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95" name="Text Box 15"/>
        <xdr:cNvSpPr txBox="1">
          <a:spLocks noChangeArrowheads="1"/>
        </xdr:cNvSpPr>
      </xdr:nvSpPr>
      <xdr:spPr bwMode="auto">
        <a:xfrm>
          <a:off x="2047875" y="191633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696"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697" name="Text Box 18"/>
        <xdr:cNvSpPr txBox="1">
          <a:spLocks noChangeArrowheads="1"/>
        </xdr:cNvSpPr>
      </xdr:nvSpPr>
      <xdr:spPr bwMode="auto">
        <a:xfrm>
          <a:off x="140017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698"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699" name="Text Box 15"/>
        <xdr:cNvSpPr txBox="1">
          <a:spLocks noChangeArrowheads="1"/>
        </xdr:cNvSpPr>
      </xdr:nvSpPr>
      <xdr:spPr bwMode="auto">
        <a:xfrm>
          <a:off x="2047875" y="191633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00"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01" name="Text Box 18"/>
        <xdr:cNvSpPr txBox="1">
          <a:spLocks noChangeArrowheads="1"/>
        </xdr:cNvSpPr>
      </xdr:nvSpPr>
      <xdr:spPr bwMode="auto">
        <a:xfrm>
          <a:off x="140017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02"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03" name="Text Box 15"/>
        <xdr:cNvSpPr txBox="1">
          <a:spLocks noChangeArrowheads="1"/>
        </xdr:cNvSpPr>
      </xdr:nvSpPr>
      <xdr:spPr bwMode="auto">
        <a:xfrm>
          <a:off x="2047875" y="191633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04"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05"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06"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07"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08" name="Text Box 14"/>
        <xdr:cNvSpPr txBox="1">
          <a:spLocks noChangeArrowheads="1"/>
        </xdr:cNvSpPr>
      </xdr:nvSpPr>
      <xdr:spPr bwMode="auto">
        <a:xfrm>
          <a:off x="2057400"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09"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10"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11"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12" name="Text Box 14"/>
        <xdr:cNvSpPr txBox="1">
          <a:spLocks noChangeArrowheads="1"/>
        </xdr:cNvSpPr>
      </xdr:nvSpPr>
      <xdr:spPr bwMode="auto">
        <a:xfrm>
          <a:off x="2057400"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13"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14"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15"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16" name="Text Box 14"/>
        <xdr:cNvSpPr txBox="1">
          <a:spLocks noChangeArrowheads="1"/>
        </xdr:cNvSpPr>
      </xdr:nvSpPr>
      <xdr:spPr bwMode="auto">
        <a:xfrm>
          <a:off x="2057400"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17"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18"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19"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20"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21"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22"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23" name="Text Box 18"/>
        <xdr:cNvSpPr txBox="1">
          <a:spLocks noChangeArrowheads="1"/>
        </xdr:cNvSpPr>
      </xdr:nvSpPr>
      <xdr:spPr bwMode="auto">
        <a:xfrm>
          <a:off x="140017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24"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25"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26"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3727" name="Text Box 18"/>
        <xdr:cNvSpPr txBox="1">
          <a:spLocks noChangeArrowheads="1"/>
        </xdr:cNvSpPr>
      </xdr:nvSpPr>
      <xdr:spPr bwMode="auto">
        <a:xfrm>
          <a:off x="1400175" y="195910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28"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29"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30"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31"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32"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33"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34"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35"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36"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37"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38"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39"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3740" name="Text Box 18"/>
        <xdr:cNvSpPr txBox="1">
          <a:spLocks noChangeArrowheads="1"/>
        </xdr:cNvSpPr>
      </xdr:nvSpPr>
      <xdr:spPr bwMode="auto">
        <a:xfrm>
          <a:off x="1428750" y="1964626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41"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42"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43"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44"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45"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46"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47"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48"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49"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50"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51"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52"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53"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54"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55"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56"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57"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58"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59"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60"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61"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62"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63" name="Text Box 14"/>
        <xdr:cNvSpPr txBox="1">
          <a:spLocks noChangeArrowheads="1"/>
        </xdr:cNvSpPr>
      </xdr:nvSpPr>
      <xdr:spPr bwMode="auto">
        <a:xfrm>
          <a:off x="2057400"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64"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65"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66"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67" name="Text Box 14"/>
        <xdr:cNvSpPr txBox="1">
          <a:spLocks noChangeArrowheads="1"/>
        </xdr:cNvSpPr>
      </xdr:nvSpPr>
      <xdr:spPr bwMode="auto">
        <a:xfrm>
          <a:off x="2057400"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68"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69"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70"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71"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72"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73"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74" name="Text Box 14"/>
        <xdr:cNvSpPr txBox="1">
          <a:spLocks noChangeArrowheads="1"/>
        </xdr:cNvSpPr>
      </xdr:nvSpPr>
      <xdr:spPr bwMode="auto">
        <a:xfrm>
          <a:off x="2057400"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75"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76"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77"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778"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79"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80" name="Text Box 14"/>
        <xdr:cNvSpPr txBox="1">
          <a:spLocks noChangeArrowheads="1"/>
        </xdr:cNvSpPr>
      </xdr:nvSpPr>
      <xdr:spPr bwMode="auto">
        <a:xfrm>
          <a:off x="2057400"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781"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82"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83" name="Text Box 14"/>
        <xdr:cNvSpPr txBox="1">
          <a:spLocks noChangeArrowheads="1"/>
        </xdr:cNvSpPr>
      </xdr:nvSpPr>
      <xdr:spPr bwMode="auto">
        <a:xfrm>
          <a:off x="2057400"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784"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85"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786"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87"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88"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3789"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3790"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91"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792"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793"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3794"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95"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796"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797"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798"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799"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00"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01"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02"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03"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04"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05"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06"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07"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08"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09"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10"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11"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12"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13"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14"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15"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16"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17"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18"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19"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20"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21"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22"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23"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24"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25"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26"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27"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28"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29"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30"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31"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32"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33"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34"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35"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36"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37"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38"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39"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40"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41"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42"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43"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44"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45"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46"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47"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48"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49"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50"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51"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52"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53"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54"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55"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56"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57"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58"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59"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60"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61"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62"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63"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64"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65"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66"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67"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68"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69"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70"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71"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72"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73"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74"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75"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76"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3877" name="Text Box 18"/>
        <xdr:cNvSpPr txBox="1">
          <a:spLocks noChangeArrowheads="1"/>
        </xdr:cNvSpPr>
      </xdr:nvSpPr>
      <xdr:spPr bwMode="auto">
        <a:xfrm>
          <a:off x="1552575" y="204587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78"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79"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80"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81"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82"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83"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84"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85"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86"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87"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88"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89"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90"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91"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92"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93"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94"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95"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896"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897"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898"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899"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00"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01"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02"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03"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04"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05"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06"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07"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08"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09"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10"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11"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12"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13"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14"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15"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16"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17"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18"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19"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20"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21"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22"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23"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24"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25"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26"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27"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28"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29"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30"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31"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32"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33"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34"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35"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36"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37"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38"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39"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40"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41"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42"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43"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44"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45"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46"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47"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48"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49"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50"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51"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52"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53"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54"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55"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56"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57"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58"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59"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60"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61"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62"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63"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64"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65"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66"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67"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68"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69"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70"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71"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72"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73"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74"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75"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76"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77"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78"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79"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80"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81"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82"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83"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84"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85"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86"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87"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88"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89"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90"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91"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92"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93"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94"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95"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3996"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3997"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3998"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3999"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00"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01"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02"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03"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04"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05"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06"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07"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08"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09"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10"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11"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12"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13"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14"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15"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16"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17"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18"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19"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20"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21"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22"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23"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24"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25"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26"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27"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28"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29"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30"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31"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32"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33"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34"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35"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36"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37"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38"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39"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40"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41"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42"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43"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44"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45"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46"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47"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48"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49"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50"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51"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52"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53"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54"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55"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56"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57"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58"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59"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60"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61"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62"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63"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64"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65"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66"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67"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68"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69"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70"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71"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72"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73"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74"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75"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76"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77"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78"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79"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80"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81"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82"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83"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84"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85"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86"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87"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088"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089"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4090"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91"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4092"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4093"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4094"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95"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4096"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4097"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098"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099"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00"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01"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02"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03"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04"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05"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4106"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07"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4108"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4109"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0</xdr:rowOff>
    </xdr:to>
    <xdr:sp macro="" textlink="">
      <xdr:nvSpPr>
        <xdr:cNvPr id="24110"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11"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0</xdr:rowOff>
    </xdr:to>
    <xdr:sp macro="" textlink="">
      <xdr:nvSpPr>
        <xdr:cNvPr id="24112"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0</xdr:rowOff>
    </xdr:to>
    <xdr:sp macro="" textlink="">
      <xdr:nvSpPr>
        <xdr:cNvPr id="24113"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14"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15"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16"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17"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18"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19"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20"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21"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22"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23"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24"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25"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26"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27"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28"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29"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30"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31"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32"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33"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34"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35"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36"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37"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38"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39"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40"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41"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42"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43"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44"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45"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46"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47"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48"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49"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50"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51"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52"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53"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54"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55"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56"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57"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58"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59"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60"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61"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62"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63"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64"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65"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66"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67"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68"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69"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70"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71"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72"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73"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74"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75"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76"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77"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78"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79"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80"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81"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82"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83"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84"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85"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86"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87"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88"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89"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90"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91"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92"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93"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94"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195"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196" name="Text Box 18"/>
        <xdr:cNvSpPr txBox="1">
          <a:spLocks noChangeArrowheads="1"/>
        </xdr:cNvSpPr>
      </xdr:nvSpPr>
      <xdr:spPr bwMode="auto">
        <a:xfrm>
          <a:off x="140017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197"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198" name="Text Box 15"/>
        <xdr:cNvSpPr txBox="1">
          <a:spLocks noChangeArrowheads="1"/>
        </xdr:cNvSpPr>
      </xdr:nvSpPr>
      <xdr:spPr bwMode="auto">
        <a:xfrm>
          <a:off x="2047875" y="13597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199"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00" name="Text Box 18"/>
        <xdr:cNvSpPr txBox="1">
          <a:spLocks noChangeArrowheads="1"/>
        </xdr:cNvSpPr>
      </xdr:nvSpPr>
      <xdr:spPr bwMode="auto">
        <a:xfrm>
          <a:off x="140017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01"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02" name="Text Box 15"/>
        <xdr:cNvSpPr txBox="1">
          <a:spLocks noChangeArrowheads="1"/>
        </xdr:cNvSpPr>
      </xdr:nvSpPr>
      <xdr:spPr bwMode="auto">
        <a:xfrm>
          <a:off x="2047875" y="13597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03"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04" name="Text Box 18"/>
        <xdr:cNvSpPr txBox="1">
          <a:spLocks noChangeArrowheads="1"/>
        </xdr:cNvSpPr>
      </xdr:nvSpPr>
      <xdr:spPr bwMode="auto">
        <a:xfrm>
          <a:off x="140017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05"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06" name="Text Box 15"/>
        <xdr:cNvSpPr txBox="1">
          <a:spLocks noChangeArrowheads="1"/>
        </xdr:cNvSpPr>
      </xdr:nvSpPr>
      <xdr:spPr bwMode="auto">
        <a:xfrm>
          <a:off x="2047875" y="13597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07"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08"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09"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10"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11" name="Text Box 14"/>
        <xdr:cNvSpPr txBox="1">
          <a:spLocks noChangeArrowheads="1"/>
        </xdr:cNvSpPr>
      </xdr:nvSpPr>
      <xdr:spPr bwMode="auto">
        <a:xfrm>
          <a:off x="2057400"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12"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13"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14"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15" name="Text Box 14"/>
        <xdr:cNvSpPr txBox="1">
          <a:spLocks noChangeArrowheads="1"/>
        </xdr:cNvSpPr>
      </xdr:nvSpPr>
      <xdr:spPr bwMode="auto">
        <a:xfrm>
          <a:off x="2057400"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16"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17"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18"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19" name="Text Box 14"/>
        <xdr:cNvSpPr txBox="1">
          <a:spLocks noChangeArrowheads="1"/>
        </xdr:cNvSpPr>
      </xdr:nvSpPr>
      <xdr:spPr bwMode="auto">
        <a:xfrm>
          <a:off x="2057400"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20"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21"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22"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23"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24"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25"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26" name="Text Box 18"/>
        <xdr:cNvSpPr txBox="1">
          <a:spLocks noChangeArrowheads="1"/>
        </xdr:cNvSpPr>
      </xdr:nvSpPr>
      <xdr:spPr bwMode="auto">
        <a:xfrm>
          <a:off x="140017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27"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28"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29"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4230" name="Text Box 18"/>
        <xdr:cNvSpPr txBox="1">
          <a:spLocks noChangeArrowheads="1"/>
        </xdr:cNvSpPr>
      </xdr:nvSpPr>
      <xdr:spPr bwMode="auto">
        <a:xfrm>
          <a:off x="1400175" y="143265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31"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32"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33"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34"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35"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36"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37"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38"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39"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40"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41"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42"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4243" name="Text Box 18"/>
        <xdr:cNvSpPr txBox="1">
          <a:spLocks noChangeArrowheads="1"/>
        </xdr:cNvSpPr>
      </xdr:nvSpPr>
      <xdr:spPr bwMode="auto">
        <a:xfrm>
          <a:off x="1428750" y="1438179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44"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45"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46"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47"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48"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49"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50"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51"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52"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53"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54"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55"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56"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57"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58"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59"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60"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61"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62"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63"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64"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65"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66" name="Text Box 14"/>
        <xdr:cNvSpPr txBox="1">
          <a:spLocks noChangeArrowheads="1"/>
        </xdr:cNvSpPr>
      </xdr:nvSpPr>
      <xdr:spPr bwMode="auto">
        <a:xfrm>
          <a:off x="2057400"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67"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68"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69"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70" name="Text Box 14"/>
        <xdr:cNvSpPr txBox="1">
          <a:spLocks noChangeArrowheads="1"/>
        </xdr:cNvSpPr>
      </xdr:nvSpPr>
      <xdr:spPr bwMode="auto">
        <a:xfrm>
          <a:off x="2057400"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71"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72"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73"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74"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75"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76"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77" name="Text Box 14"/>
        <xdr:cNvSpPr txBox="1">
          <a:spLocks noChangeArrowheads="1"/>
        </xdr:cNvSpPr>
      </xdr:nvSpPr>
      <xdr:spPr bwMode="auto">
        <a:xfrm>
          <a:off x="2057400"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78"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79"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80"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281"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82"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83" name="Text Box 14"/>
        <xdr:cNvSpPr txBox="1">
          <a:spLocks noChangeArrowheads="1"/>
        </xdr:cNvSpPr>
      </xdr:nvSpPr>
      <xdr:spPr bwMode="auto">
        <a:xfrm>
          <a:off x="2057400"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284"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85"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86" name="Text Box 14"/>
        <xdr:cNvSpPr txBox="1">
          <a:spLocks noChangeArrowheads="1"/>
        </xdr:cNvSpPr>
      </xdr:nvSpPr>
      <xdr:spPr bwMode="auto">
        <a:xfrm>
          <a:off x="2057400"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287"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88"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289"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290"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91"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4292"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4293"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294"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295"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296"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297"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298"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299"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00"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01"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02"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03"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04"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05"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06"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07"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08"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09"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10"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11"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12"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13"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14"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15"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16"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17"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18"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19"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20"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21"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22"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23"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24"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25"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26"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27"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28"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29"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30"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31"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32"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33"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34"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35"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36"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37"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38"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39"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40"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41"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42"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43"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44"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45"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46"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47"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48"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49"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50"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51"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52"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53"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54"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55"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56"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57"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58"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59"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60"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61"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62"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63"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64"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65"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66"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67"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68"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69"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70"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71"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72"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73"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74"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75"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76"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77"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78"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79"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4380" name="Text Box 18"/>
        <xdr:cNvSpPr txBox="1">
          <a:spLocks noChangeArrowheads="1"/>
        </xdr:cNvSpPr>
      </xdr:nvSpPr>
      <xdr:spPr bwMode="auto">
        <a:xfrm>
          <a:off x="1552575" y="155409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81"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82"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83"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84"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85"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86"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87"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88"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89"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90"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91"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92"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93"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94"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95"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396"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397"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398"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399"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00"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01"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02"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03"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04"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05"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06"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07"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08"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09"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10"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11"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12"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13"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14"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15"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16"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17"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18"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19"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20"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21"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22"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23"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24"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25"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26"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27"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28"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29"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30"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31"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32"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33"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34"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35"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36"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37"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38"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39"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40"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41"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42"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43"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44"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45"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46"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47"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48"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49"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50"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51"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52"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53"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54"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55"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56"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57"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58"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59"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60"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61"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62"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63"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64"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65"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66"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67"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68"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69"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70"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71"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72"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73"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74"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75"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76"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77"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78"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79"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80"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81"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82"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83"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84"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85"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86"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87"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88"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89"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90"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91"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92"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93"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94"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95"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496"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497"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498"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499"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00"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01"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02"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03"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04"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05"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06"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07"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08"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09"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10"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11"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12"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13"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14"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15"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16"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17"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18"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19"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20"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21"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22"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23"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24"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25"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26"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27"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28"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29"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30"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31"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32"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33"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34"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35"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36"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37"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38"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39"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40"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41"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42"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43"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44"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45"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46"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47"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48"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49"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50"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51"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52"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53"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54"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55"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56"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57"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58"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59"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60"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61"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62"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63"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64"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65"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66"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67"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68"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69"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70"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71"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72"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73"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74"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75"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76"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77"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78"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79"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80"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581"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82"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583"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584"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585"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86"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587"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588"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589"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90"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591"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592"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593"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94"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595"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596"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597"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598"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599"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600"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601"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02"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603"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604"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605"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06"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607"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608"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609"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10"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611"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612"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4613"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14"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4615"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4616"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17"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18"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19"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20"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21"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22"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23"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24"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25"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26"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27"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28"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29"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30"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31"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32"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33"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34"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35"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36"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37"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38"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39"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40"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41"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42"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43"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44"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45"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46"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47"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48"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49"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50"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51"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52"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53"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54"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55"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56"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57"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58"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59"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60"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61"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62"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63"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64"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65"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66"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67"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68"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69"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70"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71"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72"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73"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74"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75"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76"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77"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78"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79"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80"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81"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82"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83"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84"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85"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86"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87"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88"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89"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90"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91"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92"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93"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694"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695"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96"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697"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698"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699" name="Text Box 18"/>
        <xdr:cNvSpPr txBox="1">
          <a:spLocks noChangeArrowheads="1"/>
        </xdr:cNvSpPr>
      </xdr:nvSpPr>
      <xdr:spPr bwMode="auto">
        <a:xfrm>
          <a:off x="140017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00"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01" name="Text Box 15"/>
        <xdr:cNvSpPr txBox="1">
          <a:spLocks noChangeArrowheads="1"/>
        </xdr:cNvSpPr>
      </xdr:nvSpPr>
      <xdr:spPr bwMode="auto">
        <a:xfrm>
          <a:off x="2047875" y="105032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02"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03" name="Text Box 18"/>
        <xdr:cNvSpPr txBox="1">
          <a:spLocks noChangeArrowheads="1"/>
        </xdr:cNvSpPr>
      </xdr:nvSpPr>
      <xdr:spPr bwMode="auto">
        <a:xfrm>
          <a:off x="140017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04"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05" name="Text Box 15"/>
        <xdr:cNvSpPr txBox="1">
          <a:spLocks noChangeArrowheads="1"/>
        </xdr:cNvSpPr>
      </xdr:nvSpPr>
      <xdr:spPr bwMode="auto">
        <a:xfrm>
          <a:off x="2047875" y="105032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06"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07" name="Text Box 18"/>
        <xdr:cNvSpPr txBox="1">
          <a:spLocks noChangeArrowheads="1"/>
        </xdr:cNvSpPr>
      </xdr:nvSpPr>
      <xdr:spPr bwMode="auto">
        <a:xfrm>
          <a:off x="140017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08"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09" name="Text Box 15"/>
        <xdr:cNvSpPr txBox="1">
          <a:spLocks noChangeArrowheads="1"/>
        </xdr:cNvSpPr>
      </xdr:nvSpPr>
      <xdr:spPr bwMode="auto">
        <a:xfrm>
          <a:off x="2047875" y="105032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10"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11"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12"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13"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14" name="Text Box 14"/>
        <xdr:cNvSpPr txBox="1">
          <a:spLocks noChangeArrowheads="1"/>
        </xdr:cNvSpPr>
      </xdr:nvSpPr>
      <xdr:spPr bwMode="auto">
        <a:xfrm>
          <a:off x="2057400"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15"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16"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17"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18" name="Text Box 14"/>
        <xdr:cNvSpPr txBox="1">
          <a:spLocks noChangeArrowheads="1"/>
        </xdr:cNvSpPr>
      </xdr:nvSpPr>
      <xdr:spPr bwMode="auto">
        <a:xfrm>
          <a:off x="2057400"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19"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20"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21"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22" name="Text Box 14"/>
        <xdr:cNvSpPr txBox="1">
          <a:spLocks noChangeArrowheads="1"/>
        </xdr:cNvSpPr>
      </xdr:nvSpPr>
      <xdr:spPr bwMode="auto">
        <a:xfrm>
          <a:off x="2057400"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23"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24"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25"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26"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27"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28"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29" name="Text Box 18"/>
        <xdr:cNvSpPr txBox="1">
          <a:spLocks noChangeArrowheads="1"/>
        </xdr:cNvSpPr>
      </xdr:nvSpPr>
      <xdr:spPr bwMode="auto">
        <a:xfrm>
          <a:off x="140017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30"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31"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32"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4733" name="Text Box 18"/>
        <xdr:cNvSpPr txBox="1">
          <a:spLocks noChangeArrowheads="1"/>
        </xdr:cNvSpPr>
      </xdr:nvSpPr>
      <xdr:spPr bwMode="auto">
        <a:xfrm>
          <a:off x="1400175" y="1088802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34"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35"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36"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37"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38"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39"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40"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41"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42"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43"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44"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45"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4746" name="Text Box 18"/>
        <xdr:cNvSpPr txBox="1">
          <a:spLocks noChangeArrowheads="1"/>
        </xdr:cNvSpPr>
      </xdr:nvSpPr>
      <xdr:spPr bwMode="auto">
        <a:xfrm>
          <a:off x="1428750" y="109366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47"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48"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49"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50"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51"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52"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53"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54"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55"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56"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57"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58"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59"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60"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61"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62"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63"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64"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65"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66"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67"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68"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69" name="Text Box 14"/>
        <xdr:cNvSpPr txBox="1">
          <a:spLocks noChangeArrowheads="1"/>
        </xdr:cNvSpPr>
      </xdr:nvSpPr>
      <xdr:spPr bwMode="auto">
        <a:xfrm>
          <a:off x="2057400"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70"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71"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72"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73" name="Text Box 14"/>
        <xdr:cNvSpPr txBox="1">
          <a:spLocks noChangeArrowheads="1"/>
        </xdr:cNvSpPr>
      </xdr:nvSpPr>
      <xdr:spPr bwMode="auto">
        <a:xfrm>
          <a:off x="2057400"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74"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75"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76"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77"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78"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79"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80" name="Text Box 14"/>
        <xdr:cNvSpPr txBox="1">
          <a:spLocks noChangeArrowheads="1"/>
        </xdr:cNvSpPr>
      </xdr:nvSpPr>
      <xdr:spPr bwMode="auto">
        <a:xfrm>
          <a:off x="2057400"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81"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82"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83"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784"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85"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86" name="Text Box 14"/>
        <xdr:cNvSpPr txBox="1">
          <a:spLocks noChangeArrowheads="1"/>
        </xdr:cNvSpPr>
      </xdr:nvSpPr>
      <xdr:spPr bwMode="auto">
        <a:xfrm>
          <a:off x="2057400"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787"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88"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789" name="Text Box 14"/>
        <xdr:cNvSpPr txBox="1">
          <a:spLocks noChangeArrowheads="1"/>
        </xdr:cNvSpPr>
      </xdr:nvSpPr>
      <xdr:spPr bwMode="auto">
        <a:xfrm>
          <a:off x="2057400"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790"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91"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792"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793"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794"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4795"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4796"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797"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798"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799"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4800"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01"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02"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03"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04"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05"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06"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07"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08"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09"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10"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11"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12"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13"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14"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15"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16"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17"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18"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19"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20"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21"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22"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23"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24"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25"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26"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27"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28"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29"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30"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31"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32"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33"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34"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35"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36"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37"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38"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39"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40"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41"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42"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43"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44"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45"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46"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47"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48"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49"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50"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51"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52"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53"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54"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55"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56"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57"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58"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59"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60"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61"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62"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63"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64"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65"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66"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67"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68"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69"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70"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71"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72"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73"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74"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75"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76"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77"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78"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79"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80"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81"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82"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4883" name="Text Box 18"/>
        <xdr:cNvSpPr txBox="1">
          <a:spLocks noChangeArrowheads="1"/>
        </xdr:cNvSpPr>
      </xdr:nvSpPr>
      <xdr:spPr bwMode="auto">
        <a:xfrm>
          <a:off x="1552575" y="1189767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84"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85"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86"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87"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88"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89"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90"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91"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92"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93"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94"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95"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896"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897"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898"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899"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00"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01"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02"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03"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04"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05"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06"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07"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08"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09"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10"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11"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12"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13"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14"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15"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16"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17"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18"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19"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20"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21"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22"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23"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24"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25"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26"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27"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28"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29"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30"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31"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32"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33"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34"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35"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36"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37"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38"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39"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40"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41"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42"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43"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44"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45"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46"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47"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48"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49"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50"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51"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52"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53"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54"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55"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56"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57"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58"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59"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60"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61"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62"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63"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64"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65"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66"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67"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68"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69"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70"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71"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72"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73"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74"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75"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76"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77"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78"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79"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80"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81"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82"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83"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84"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85"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86"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87"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88"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89"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90"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91"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92"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93"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94"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95"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4996"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4997"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4998"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4999"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00"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01"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02"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03"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04"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05"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06"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07"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08"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09"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10"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11"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12"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13"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14"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15"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16"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17"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18"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19"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20"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21"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22"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23"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24"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25"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26"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27"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28"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29"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30"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31"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32"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33"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34"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35"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36"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37"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38"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39"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40"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41"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42"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43"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44"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45"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46"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47"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48"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49"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50"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51"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52"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53"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54"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55"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56"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57"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58"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59"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60"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61"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62"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63"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64"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65"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66"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67"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68"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69"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70"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71"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72"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73"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74"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75"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76"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77"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78"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79"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80"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81"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82"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83"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084"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85"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086"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087"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5088"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89"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5090"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5091"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5092"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93"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5094"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5095"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5096"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097"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5098"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5099"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5100"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01"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5102"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5103"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5104"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05"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5106"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5107"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66675</xdr:rowOff>
    </xdr:to>
    <xdr:sp macro="" textlink="">
      <xdr:nvSpPr>
        <xdr:cNvPr id="25108"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09"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66675</xdr:rowOff>
    </xdr:to>
    <xdr:sp macro="" textlink="">
      <xdr:nvSpPr>
        <xdr:cNvPr id="25110"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66675</xdr:rowOff>
    </xdr:to>
    <xdr:sp macro="" textlink="">
      <xdr:nvSpPr>
        <xdr:cNvPr id="25111"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5112"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13"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5114"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5115"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76200</xdr:rowOff>
    </xdr:to>
    <xdr:sp macro="" textlink="">
      <xdr:nvSpPr>
        <xdr:cNvPr id="25116"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17"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76200</xdr:rowOff>
    </xdr:to>
    <xdr:sp macro="" textlink="">
      <xdr:nvSpPr>
        <xdr:cNvPr id="25118"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76200</xdr:rowOff>
    </xdr:to>
    <xdr:sp macro="" textlink="">
      <xdr:nvSpPr>
        <xdr:cNvPr id="25119"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20"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21"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22"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23"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24"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25"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26"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27"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28"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29"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30"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31"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32"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33"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34"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35"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36"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37"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38"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39"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40"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41"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42"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43"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44"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45"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46"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47"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48"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49"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50"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51"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52"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53"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54"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55"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56"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57"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58"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59"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60"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61"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62"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63"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64"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65"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66"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67"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68"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69"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70"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71"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72"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73"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74"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75"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76"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77"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78"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79"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80"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81"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82"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83"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84"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85"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86"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87"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88"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89"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90"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91"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92"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93"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94"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95"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196"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197"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198"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199"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00"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201"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02" name="Text Box 18"/>
        <xdr:cNvSpPr txBox="1">
          <a:spLocks noChangeArrowheads="1"/>
        </xdr:cNvSpPr>
      </xdr:nvSpPr>
      <xdr:spPr bwMode="auto">
        <a:xfrm>
          <a:off x="140017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03"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04" name="Text Box 15"/>
        <xdr:cNvSpPr txBox="1">
          <a:spLocks noChangeArrowheads="1"/>
        </xdr:cNvSpPr>
      </xdr:nvSpPr>
      <xdr:spPr bwMode="auto">
        <a:xfrm>
          <a:off x="2047875" y="801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05"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06" name="Text Box 18"/>
        <xdr:cNvSpPr txBox="1">
          <a:spLocks noChangeArrowheads="1"/>
        </xdr:cNvSpPr>
      </xdr:nvSpPr>
      <xdr:spPr bwMode="auto">
        <a:xfrm>
          <a:off x="140017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07"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08" name="Text Box 15"/>
        <xdr:cNvSpPr txBox="1">
          <a:spLocks noChangeArrowheads="1"/>
        </xdr:cNvSpPr>
      </xdr:nvSpPr>
      <xdr:spPr bwMode="auto">
        <a:xfrm>
          <a:off x="2047875" y="801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09"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10" name="Text Box 18"/>
        <xdr:cNvSpPr txBox="1">
          <a:spLocks noChangeArrowheads="1"/>
        </xdr:cNvSpPr>
      </xdr:nvSpPr>
      <xdr:spPr bwMode="auto">
        <a:xfrm>
          <a:off x="140017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11"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12" name="Text Box 15"/>
        <xdr:cNvSpPr txBox="1">
          <a:spLocks noChangeArrowheads="1"/>
        </xdr:cNvSpPr>
      </xdr:nvSpPr>
      <xdr:spPr bwMode="auto">
        <a:xfrm>
          <a:off x="2047875" y="801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13"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14"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15"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16"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17" name="Text Box 14"/>
        <xdr:cNvSpPr txBox="1">
          <a:spLocks noChangeArrowheads="1"/>
        </xdr:cNvSpPr>
      </xdr:nvSpPr>
      <xdr:spPr bwMode="auto">
        <a:xfrm>
          <a:off x="2057400"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18"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19"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20"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21" name="Text Box 14"/>
        <xdr:cNvSpPr txBox="1">
          <a:spLocks noChangeArrowheads="1"/>
        </xdr:cNvSpPr>
      </xdr:nvSpPr>
      <xdr:spPr bwMode="auto">
        <a:xfrm>
          <a:off x="2057400"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22"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23"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24"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25" name="Text Box 14"/>
        <xdr:cNvSpPr txBox="1">
          <a:spLocks noChangeArrowheads="1"/>
        </xdr:cNvSpPr>
      </xdr:nvSpPr>
      <xdr:spPr bwMode="auto">
        <a:xfrm>
          <a:off x="2057400"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26"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27"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28"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29"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30"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31"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32" name="Text Box 18"/>
        <xdr:cNvSpPr txBox="1">
          <a:spLocks noChangeArrowheads="1"/>
        </xdr:cNvSpPr>
      </xdr:nvSpPr>
      <xdr:spPr bwMode="auto">
        <a:xfrm>
          <a:off x="140017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33"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34"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35"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5236" name="Text Box 18"/>
        <xdr:cNvSpPr txBox="1">
          <a:spLocks noChangeArrowheads="1"/>
        </xdr:cNvSpPr>
      </xdr:nvSpPr>
      <xdr:spPr bwMode="auto">
        <a:xfrm>
          <a:off x="1400175" y="84420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37"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38"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39"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40"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41"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42"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43"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44"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45"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46"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47"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48"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5249" name="Text Box 18"/>
        <xdr:cNvSpPr txBox="1">
          <a:spLocks noChangeArrowheads="1"/>
        </xdr:cNvSpPr>
      </xdr:nvSpPr>
      <xdr:spPr bwMode="auto">
        <a:xfrm>
          <a:off x="1428750" y="847439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50"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51"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52"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53"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54"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55"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56"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57"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58"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59"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60"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61"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62"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63"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64"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65"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66"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67"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68"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69"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70"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71"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72" name="Text Box 14"/>
        <xdr:cNvSpPr txBox="1">
          <a:spLocks noChangeArrowheads="1"/>
        </xdr:cNvSpPr>
      </xdr:nvSpPr>
      <xdr:spPr bwMode="auto">
        <a:xfrm>
          <a:off x="2057400"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73"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74"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75"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76" name="Text Box 14"/>
        <xdr:cNvSpPr txBox="1">
          <a:spLocks noChangeArrowheads="1"/>
        </xdr:cNvSpPr>
      </xdr:nvSpPr>
      <xdr:spPr bwMode="auto">
        <a:xfrm>
          <a:off x="2057400"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77"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78"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79"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80"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81"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82"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83" name="Text Box 14"/>
        <xdr:cNvSpPr txBox="1">
          <a:spLocks noChangeArrowheads="1"/>
        </xdr:cNvSpPr>
      </xdr:nvSpPr>
      <xdr:spPr bwMode="auto">
        <a:xfrm>
          <a:off x="2057400"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84"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285"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86"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287"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88"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89" name="Text Box 14"/>
        <xdr:cNvSpPr txBox="1">
          <a:spLocks noChangeArrowheads="1"/>
        </xdr:cNvSpPr>
      </xdr:nvSpPr>
      <xdr:spPr bwMode="auto">
        <a:xfrm>
          <a:off x="2057400"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290"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91"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292" name="Text Box 14"/>
        <xdr:cNvSpPr txBox="1">
          <a:spLocks noChangeArrowheads="1"/>
        </xdr:cNvSpPr>
      </xdr:nvSpPr>
      <xdr:spPr bwMode="auto">
        <a:xfrm>
          <a:off x="2057400"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293"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94"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295"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296"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297"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5298"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5299"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00"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301"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302"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303"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04"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05"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06"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07"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08"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09"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10"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11"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12"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13"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14"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15"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16"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17"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18"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19"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20"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21"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22"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23"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24"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25"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26"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27"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28"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29"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30"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31"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32"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33"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34"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35"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36"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37"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38"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39"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40"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41"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42"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43"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44"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45"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46"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47"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48"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49"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50"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51"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52"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53"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54"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55"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56"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57"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58"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59"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60"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61"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62"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63"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64"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65"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66"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67"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68"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69"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70"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71"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72"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73"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74"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75"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76"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77"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78"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79"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80"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81"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82"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83"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84"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85"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5386" name="Text Box 18"/>
        <xdr:cNvSpPr txBox="1">
          <a:spLocks noChangeArrowheads="1"/>
        </xdr:cNvSpPr>
      </xdr:nvSpPr>
      <xdr:spPr bwMode="auto">
        <a:xfrm>
          <a:off x="1552575" y="943832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87"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88"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89"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90"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91"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92"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93"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94"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95"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396"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397"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398"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399"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00"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01"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02"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03"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04"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05"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06"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07"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08"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09"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10"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11"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12"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13"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14"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15"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16"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17"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18"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19"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20"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21"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22"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23"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24"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25"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26"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27"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28"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29"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30"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31"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32"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33"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34"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35"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36"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37"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38"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39"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40"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41"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42"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43"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44"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45"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46"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47"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48"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49"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50"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51"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52"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53"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54"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55"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56"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57"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58"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59"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60"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61"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62"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63"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64"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65"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66"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67"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68"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69"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70"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71"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72"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73"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74"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75"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76"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77"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78"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79"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80"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81"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82"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83"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84"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85"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86"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87"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88"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89"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90"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91"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92"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93"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94"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95"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496"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497"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498"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499"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00"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01"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02"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03"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04"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05"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06"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07"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08"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09"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10"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11"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12"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13"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14"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15"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16"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17"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18"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19"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20"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21"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22"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23"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24"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25"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26"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27"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28"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29"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30"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31"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32"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33"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34"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35"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36"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37"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38"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39"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40"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41"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42"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43"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44"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45"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46"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47"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48"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49"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50"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51"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52"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53"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54"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55"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56"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57"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58"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59"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60"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61"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62"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63"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64"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65"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66"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67"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68"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69"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70"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71"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72"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73"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74"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75"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76"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77"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78"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79"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80"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81"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82"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83"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84"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85"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86"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587"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88"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589"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590"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591"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92"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593"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594"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595"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596"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597"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598"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599"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00"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601"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602"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603"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04"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605"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606"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607"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08"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609"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610"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611"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12"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613"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614"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615"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16"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617"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618"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38100</xdr:rowOff>
    </xdr:to>
    <xdr:sp macro="" textlink="">
      <xdr:nvSpPr>
        <xdr:cNvPr id="25619"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20"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38100</xdr:rowOff>
    </xdr:to>
    <xdr:sp macro="" textlink="">
      <xdr:nvSpPr>
        <xdr:cNvPr id="25621"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38100</xdr:rowOff>
    </xdr:to>
    <xdr:sp macro="" textlink="">
      <xdr:nvSpPr>
        <xdr:cNvPr id="25622"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23"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24"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25"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26"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27"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28"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29"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30"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31"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32"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33"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34"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35"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36"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37"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38"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39"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40"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41"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42"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43"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44"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45"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46"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47"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48"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49"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50"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51"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52"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53"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54"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55"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56"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57"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58"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59"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60"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61"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62"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63"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64"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65"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66"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67"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68"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69"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70"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71"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72"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73"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74"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75"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76"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77"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78"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79"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80"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81"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82"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83"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84"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85"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86"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87"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88"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89"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90"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91"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92"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93"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94"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95"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696"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697"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698"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699"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00"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01"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02"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03"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704"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05" name="Text Box 18"/>
        <xdr:cNvSpPr txBox="1">
          <a:spLocks noChangeArrowheads="1"/>
        </xdr:cNvSpPr>
      </xdr:nvSpPr>
      <xdr:spPr bwMode="auto">
        <a:xfrm>
          <a:off x="140017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06"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07" name="Text Box 15"/>
        <xdr:cNvSpPr txBox="1">
          <a:spLocks noChangeArrowheads="1"/>
        </xdr:cNvSpPr>
      </xdr:nvSpPr>
      <xdr:spPr bwMode="auto">
        <a:xfrm>
          <a:off x="2047875" y="38671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08"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09" name="Text Box 18"/>
        <xdr:cNvSpPr txBox="1">
          <a:spLocks noChangeArrowheads="1"/>
        </xdr:cNvSpPr>
      </xdr:nvSpPr>
      <xdr:spPr bwMode="auto">
        <a:xfrm>
          <a:off x="140017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10"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11" name="Text Box 15"/>
        <xdr:cNvSpPr txBox="1">
          <a:spLocks noChangeArrowheads="1"/>
        </xdr:cNvSpPr>
      </xdr:nvSpPr>
      <xdr:spPr bwMode="auto">
        <a:xfrm>
          <a:off x="2047875" y="38671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12"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13" name="Text Box 18"/>
        <xdr:cNvSpPr txBox="1">
          <a:spLocks noChangeArrowheads="1"/>
        </xdr:cNvSpPr>
      </xdr:nvSpPr>
      <xdr:spPr bwMode="auto">
        <a:xfrm>
          <a:off x="140017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14"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15" name="Text Box 15"/>
        <xdr:cNvSpPr txBox="1">
          <a:spLocks noChangeArrowheads="1"/>
        </xdr:cNvSpPr>
      </xdr:nvSpPr>
      <xdr:spPr bwMode="auto">
        <a:xfrm>
          <a:off x="2047875" y="38671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16"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17"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18"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19"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20" name="Text Box 14"/>
        <xdr:cNvSpPr txBox="1">
          <a:spLocks noChangeArrowheads="1"/>
        </xdr:cNvSpPr>
      </xdr:nvSpPr>
      <xdr:spPr bwMode="auto">
        <a:xfrm>
          <a:off x="2057400"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21"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22"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23"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24" name="Text Box 14"/>
        <xdr:cNvSpPr txBox="1">
          <a:spLocks noChangeArrowheads="1"/>
        </xdr:cNvSpPr>
      </xdr:nvSpPr>
      <xdr:spPr bwMode="auto">
        <a:xfrm>
          <a:off x="2057400"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25"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26"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27"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28" name="Text Box 14"/>
        <xdr:cNvSpPr txBox="1">
          <a:spLocks noChangeArrowheads="1"/>
        </xdr:cNvSpPr>
      </xdr:nvSpPr>
      <xdr:spPr bwMode="auto">
        <a:xfrm>
          <a:off x="2057400"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29"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30"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31"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32"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33"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34"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35" name="Text Box 18"/>
        <xdr:cNvSpPr txBox="1">
          <a:spLocks noChangeArrowheads="1"/>
        </xdr:cNvSpPr>
      </xdr:nvSpPr>
      <xdr:spPr bwMode="auto">
        <a:xfrm>
          <a:off x="140017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36"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37"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38"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5739" name="Text Box 18"/>
        <xdr:cNvSpPr txBox="1">
          <a:spLocks noChangeArrowheads="1"/>
        </xdr:cNvSpPr>
      </xdr:nvSpPr>
      <xdr:spPr bwMode="auto">
        <a:xfrm>
          <a:off x="1400175" y="4595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40"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41"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42"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43"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44"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45"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46"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47"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48"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49"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50"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51"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5752" name="Text Box 18"/>
        <xdr:cNvSpPr txBox="1">
          <a:spLocks noChangeArrowheads="1"/>
        </xdr:cNvSpPr>
      </xdr:nvSpPr>
      <xdr:spPr bwMode="auto">
        <a:xfrm>
          <a:off x="1428750" y="465105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53"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54"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55"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56"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57"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58"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59"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60"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61"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62"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63"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64"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65"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66"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67"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68"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69"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70"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71"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72"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73"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74"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75" name="Text Box 14"/>
        <xdr:cNvSpPr txBox="1">
          <a:spLocks noChangeArrowheads="1"/>
        </xdr:cNvSpPr>
      </xdr:nvSpPr>
      <xdr:spPr bwMode="auto">
        <a:xfrm>
          <a:off x="2057400"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76"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77"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78"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79" name="Text Box 14"/>
        <xdr:cNvSpPr txBox="1">
          <a:spLocks noChangeArrowheads="1"/>
        </xdr:cNvSpPr>
      </xdr:nvSpPr>
      <xdr:spPr bwMode="auto">
        <a:xfrm>
          <a:off x="2057400"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80"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81"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82"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83"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84"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85"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86" name="Text Box 14"/>
        <xdr:cNvSpPr txBox="1">
          <a:spLocks noChangeArrowheads="1"/>
        </xdr:cNvSpPr>
      </xdr:nvSpPr>
      <xdr:spPr bwMode="auto">
        <a:xfrm>
          <a:off x="2057400"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787"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788"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89"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790"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91"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92" name="Text Box 14"/>
        <xdr:cNvSpPr txBox="1">
          <a:spLocks noChangeArrowheads="1"/>
        </xdr:cNvSpPr>
      </xdr:nvSpPr>
      <xdr:spPr bwMode="auto">
        <a:xfrm>
          <a:off x="2057400"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793"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94"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795" name="Text Box 14"/>
        <xdr:cNvSpPr txBox="1">
          <a:spLocks noChangeArrowheads="1"/>
        </xdr:cNvSpPr>
      </xdr:nvSpPr>
      <xdr:spPr bwMode="auto">
        <a:xfrm>
          <a:off x="2057400"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796"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97"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798"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799"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00"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5801"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5802"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03"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804"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805"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5806"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07"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08"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09"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10"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11"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12"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13"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14"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15"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16"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17"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18"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19"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20"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21"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22"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23"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24"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25"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26"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27"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28"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29"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30"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31"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32"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33"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34"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35"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36"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37"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38"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39"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40"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41"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42"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43"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44"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45"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46"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47"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48"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49"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50"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51"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52"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53"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54"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55"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56"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57"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58"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59"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60"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61"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62"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63"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64"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65"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66"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67"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68"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69"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70"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71"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72"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73"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74"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75"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76"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77"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78"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79"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80"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81"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82"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83"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84"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85"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86"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87"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88"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5889" name="Text Box 18"/>
        <xdr:cNvSpPr txBox="1">
          <a:spLocks noChangeArrowheads="1"/>
        </xdr:cNvSpPr>
      </xdr:nvSpPr>
      <xdr:spPr bwMode="auto">
        <a:xfrm>
          <a:off x="1552575" y="58102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90"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91"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92"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93"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94"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95"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896"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897"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898"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899"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00"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01"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02"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03"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04"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05"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06"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07"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08"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09"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10"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11"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12"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13"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14"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15"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16"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17"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18"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19"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20"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21"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22"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23"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24"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25"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26"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27"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28"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29"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30"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31"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32"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33"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34"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35"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36"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37"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38"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39"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40"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41"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42"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43"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44"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45"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46"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47"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48"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49"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50"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51"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52"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53"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54"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55"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56"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57"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58"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59"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60"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61"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62"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63"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64"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65"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66"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67"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68"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69"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70"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71"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72"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73"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74"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75"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76"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77"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78"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79"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80"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81"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82"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83"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84"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85"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86"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87"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88"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89"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90"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91"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92"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93"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94"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95"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5996"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5997"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5998"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5999"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00"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01"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02"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03"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04"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05"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06"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07"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08"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09"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10"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11"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12"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13"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14"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15"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16"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17"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18"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19"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20"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21"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22"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23"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24"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25"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26"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27"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28"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29"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30"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31"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32"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33"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34"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35"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36"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37"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38"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39"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40"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41"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42"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43"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44"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45"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46"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47"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48"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49"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50"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51"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52"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53"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54"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55"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56"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57"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58"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59"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60"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61"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62"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63"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64"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65"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66"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67"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68"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69"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70"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71"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72"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73"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74"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75"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76"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77"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78"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79"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80"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81"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82"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83"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84"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85"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86"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87"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88"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89"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090"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91"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092"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093"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6094"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95"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6096"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6097"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6098"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099"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6100"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6101"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57150</xdr:rowOff>
    </xdr:to>
    <xdr:sp macro="" textlink="">
      <xdr:nvSpPr>
        <xdr:cNvPr id="26102"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03"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57150</xdr:rowOff>
    </xdr:to>
    <xdr:sp macro="" textlink="">
      <xdr:nvSpPr>
        <xdr:cNvPr id="26104"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57150</xdr:rowOff>
    </xdr:to>
    <xdr:sp macro="" textlink="">
      <xdr:nvSpPr>
        <xdr:cNvPr id="26105"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57150</xdr:rowOff>
    </xdr:to>
    <xdr:sp macro="" textlink="">
      <xdr:nvSpPr>
        <xdr:cNvPr id="26106"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07"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57150</xdr:rowOff>
    </xdr:to>
    <xdr:sp macro="" textlink="">
      <xdr:nvSpPr>
        <xdr:cNvPr id="26108"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57150</xdr:rowOff>
    </xdr:to>
    <xdr:sp macro="" textlink="">
      <xdr:nvSpPr>
        <xdr:cNvPr id="26109"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6110"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11"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6112"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6113"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47625</xdr:rowOff>
    </xdr:to>
    <xdr:sp macro="" textlink="">
      <xdr:nvSpPr>
        <xdr:cNvPr id="26114"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15"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47625</xdr:rowOff>
    </xdr:to>
    <xdr:sp macro="" textlink="">
      <xdr:nvSpPr>
        <xdr:cNvPr id="26116"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47625</xdr:rowOff>
    </xdr:to>
    <xdr:sp macro="" textlink="">
      <xdr:nvSpPr>
        <xdr:cNvPr id="26117"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57150</xdr:rowOff>
    </xdr:to>
    <xdr:sp macro="" textlink="">
      <xdr:nvSpPr>
        <xdr:cNvPr id="26118"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19"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57150</xdr:rowOff>
    </xdr:to>
    <xdr:sp macro="" textlink="">
      <xdr:nvSpPr>
        <xdr:cNvPr id="26120"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57150</xdr:rowOff>
    </xdr:to>
    <xdr:sp macro="" textlink="">
      <xdr:nvSpPr>
        <xdr:cNvPr id="26121"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14</xdr:row>
      <xdr:rowOff>57150</xdr:rowOff>
    </xdr:to>
    <xdr:sp macro="" textlink="">
      <xdr:nvSpPr>
        <xdr:cNvPr id="26122"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23"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14</xdr:row>
      <xdr:rowOff>57150</xdr:rowOff>
    </xdr:to>
    <xdr:sp macro="" textlink="">
      <xdr:nvSpPr>
        <xdr:cNvPr id="26124"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14</xdr:row>
      <xdr:rowOff>57150</xdr:rowOff>
    </xdr:to>
    <xdr:sp macro="" textlink="">
      <xdr:nvSpPr>
        <xdr:cNvPr id="26125"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26"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27"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28"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29"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30"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31"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32"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33"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34"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35"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36"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37"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38"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39"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40"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41"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42"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43"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44"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45"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46"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47"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48"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49"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50"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51"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52"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53"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54"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55"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56"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57"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58"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59"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60"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61"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62"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63"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64"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65"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66"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67"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68"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69"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70"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71"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72"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73"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74"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75"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76"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77"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78"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79"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80"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81"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82"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83"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84"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85"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86"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87"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88"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89"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90"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91"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92"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93"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94"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95"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196"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197"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198"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199"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00"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01"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02"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03"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04"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05"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06"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207"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08" name="Text Box 18"/>
        <xdr:cNvSpPr txBox="1">
          <a:spLocks noChangeArrowheads="1"/>
        </xdr:cNvSpPr>
      </xdr:nvSpPr>
      <xdr:spPr bwMode="auto">
        <a:xfrm>
          <a:off x="140017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09"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10" name="Text Box 15"/>
        <xdr:cNvSpPr txBox="1">
          <a:spLocks noChangeArrowheads="1"/>
        </xdr:cNvSpPr>
      </xdr:nvSpPr>
      <xdr:spPr bwMode="auto">
        <a:xfrm>
          <a:off x="2047875" y="477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11"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12" name="Text Box 18"/>
        <xdr:cNvSpPr txBox="1">
          <a:spLocks noChangeArrowheads="1"/>
        </xdr:cNvSpPr>
      </xdr:nvSpPr>
      <xdr:spPr bwMode="auto">
        <a:xfrm>
          <a:off x="140017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13"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14" name="Text Box 15"/>
        <xdr:cNvSpPr txBox="1">
          <a:spLocks noChangeArrowheads="1"/>
        </xdr:cNvSpPr>
      </xdr:nvSpPr>
      <xdr:spPr bwMode="auto">
        <a:xfrm>
          <a:off x="2047875" y="477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15"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16" name="Text Box 18"/>
        <xdr:cNvSpPr txBox="1">
          <a:spLocks noChangeArrowheads="1"/>
        </xdr:cNvSpPr>
      </xdr:nvSpPr>
      <xdr:spPr bwMode="auto">
        <a:xfrm>
          <a:off x="140017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17"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18" name="Text Box 15"/>
        <xdr:cNvSpPr txBox="1">
          <a:spLocks noChangeArrowheads="1"/>
        </xdr:cNvSpPr>
      </xdr:nvSpPr>
      <xdr:spPr bwMode="auto">
        <a:xfrm>
          <a:off x="2047875" y="477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19"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20"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21"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22"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23" name="Text Box 14"/>
        <xdr:cNvSpPr txBox="1">
          <a:spLocks noChangeArrowheads="1"/>
        </xdr:cNvSpPr>
      </xdr:nvSpPr>
      <xdr:spPr bwMode="auto">
        <a:xfrm>
          <a:off x="2057400"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24"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25"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26"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27" name="Text Box 14"/>
        <xdr:cNvSpPr txBox="1">
          <a:spLocks noChangeArrowheads="1"/>
        </xdr:cNvSpPr>
      </xdr:nvSpPr>
      <xdr:spPr bwMode="auto">
        <a:xfrm>
          <a:off x="2057400"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28"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29"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30"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31" name="Text Box 14"/>
        <xdr:cNvSpPr txBox="1">
          <a:spLocks noChangeArrowheads="1"/>
        </xdr:cNvSpPr>
      </xdr:nvSpPr>
      <xdr:spPr bwMode="auto">
        <a:xfrm>
          <a:off x="2057400"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32"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33"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34"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35"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36"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37"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38" name="Text Box 18"/>
        <xdr:cNvSpPr txBox="1">
          <a:spLocks noChangeArrowheads="1"/>
        </xdr:cNvSpPr>
      </xdr:nvSpPr>
      <xdr:spPr bwMode="auto">
        <a:xfrm>
          <a:off x="140017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39"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40"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41"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0</xdr:rowOff>
    </xdr:to>
    <xdr:sp macro="" textlink="">
      <xdr:nvSpPr>
        <xdr:cNvPr id="26242" name="Text Box 18"/>
        <xdr:cNvSpPr txBox="1">
          <a:spLocks noChangeArrowheads="1"/>
        </xdr:cNvSpPr>
      </xdr:nvSpPr>
      <xdr:spPr bwMode="auto">
        <a:xfrm>
          <a:off x="1400175" y="1111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43"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44"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45"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46"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47"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48"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49"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50"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51"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52"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53"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54"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13</xdr:row>
      <xdr:rowOff>0</xdr:rowOff>
    </xdr:from>
    <xdr:to>
      <xdr:col>2</xdr:col>
      <xdr:colOff>104775</xdr:colOff>
      <xdr:row>13</xdr:row>
      <xdr:rowOff>0</xdr:rowOff>
    </xdr:to>
    <xdr:sp macro="" textlink="">
      <xdr:nvSpPr>
        <xdr:cNvPr id="26255" name="Text Box 18"/>
        <xdr:cNvSpPr txBox="1">
          <a:spLocks noChangeArrowheads="1"/>
        </xdr:cNvSpPr>
      </xdr:nvSpPr>
      <xdr:spPr bwMode="auto">
        <a:xfrm>
          <a:off x="1428750" y="1166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56"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57"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58"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59"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60"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61"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62"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63"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64"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65"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66"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67"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68"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69"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70"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71"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72"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73"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74"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75"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76"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77"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78" name="Text Box 14"/>
        <xdr:cNvSpPr txBox="1">
          <a:spLocks noChangeArrowheads="1"/>
        </xdr:cNvSpPr>
      </xdr:nvSpPr>
      <xdr:spPr bwMode="auto">
        <a:xfrm>
          <a:off x="2057400"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79"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80"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81"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82" name="Text Box 14"/>
        <xdr:cNvSpPr txBox="1">
          <a:spLocks noChangeArrowheads="1"/>
        </xdr:cNvSpPr>
      </xdr:nvSpPr>
      <xdr:spPr bwMode="auto">
        <a:xfrm>
          <a:off x="2057400"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83"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84"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85"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86"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87"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88"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89" name="Text Box 14"/>
        <xdr:cNvSpPr txBox="1">
          <a:spLocks noChangeArrowheads="1"/>
        </xdr:cNvSpPr>
      </xdr:nvSpPr>
      <xdr:spPr bwMode="auto">
        <a:xfrm>
          <a:off x="2057400"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290"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291"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92"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293"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94"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95" name="Text Box 14"/>
        <xdr:cNvSpPr txBox="1">
          <a:spLocks noChangeArrowheads="1"/>
        </xdr:cNvSpPr>
      </xdr:nvSpPr>
      <xdr:spPr bwMode="auto">
        <a:xfrm>
          <a:off x="2057400"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296"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297"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298" name="Text Box 14"/>
        <xdr:cNvSpPr txBox="1">
          <a:spLocks noChangeArrowheads="1"/>
        </xdr:cNvSpPr>
      </xdr:nvSpPr>
      <xdr:spPr bwMode="auto">
        <a:xfrm>
          <a:off x="2057400"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299"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00"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301"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02"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03"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6304"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13</xdr:row>
      <xdr:rowOff>0</xdr:rowOff>
    </xdr:from>
    <xdr:ext cx="18531" cy="318036"/>
    <xdr:sp macro="" textlink="">
      <xdr:nvSpPr>
        <xdr:cNvPr id="26305"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06"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307"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308"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152400</xdr:rowOff>
    </xdr:to>
    <xdr:sp macro="" textlink="">
      <xdr:nvSpPr>
        <xdr:cNvPr id="26309"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10"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11"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12"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13"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14"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15"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16"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17"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18"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19"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20"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21"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22"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23"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24"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25"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26"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27"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28"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29"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30"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31"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32"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33"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34"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35"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36"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37"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38"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39"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40"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41"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42"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43"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44"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45"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46"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47"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48"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49"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50"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51"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52"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53"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54"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55"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56"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57"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58"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59"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60"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61"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62"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63"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64"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65"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66"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67"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68"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69"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70"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71"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72"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73"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74"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75"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76"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77"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78"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79"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80"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81"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82"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83"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84"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85"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86"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87"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88"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89"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90"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91"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13</xdr:row>
      <xdr:rowOff>0</xdr:rowOff>
    </xdr:from>
    <xdr:to>
      <xdr:col>2</xdr:col>
      <xdr:colOff>228600</xdr:colOff>
      <xdr:row>13</xdr:row>
      <xdr:rowOff>0</xdr:rowOff>
    </xdr:to>
    <xdr:sp macro="" textlink="">
      <xdr:nvSpPr>
        <xdr:cNvPr id="26392" name="Text Box 18"/>
        <xdr:cNvSpPr txBox="1">
          <a:spLocks noChangeArrowheads="1"/>
        </xdr:cNvSpPr>
      </xdr:nvSpPr>
      <xdr:spPr bwMode="auto">
        <a:xfrm>
          <a:off x="1552575" y="22479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93"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94"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95"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396"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397"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398"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399"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00"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01"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02"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03"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04"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05"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06"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07"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08"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09"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10"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11"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12"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13"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14"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15"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16"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17"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18"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19"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20"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21"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22"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23"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24"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25"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26"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27"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28"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29"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30"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31"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32"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13</xdr:row>
      <xdr:rowOff>0</xdr:rowOff>
    </xdr:from>
    <xdr:to>
      <xdr:col>2</xdr:col>
      <xdr:colOff>733425</xdr:colOff>
      <xdr:row>13</xdr:row>
      <xdr:rowOff>152400</xdr:rowOff>
    </xdr:to>
    <xdr:sp macro="" textlink="">
      <xdr:nvSpPr>
        <xdr:cNvPr id="26433"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13</xdr:row>
      <xdr:rowOff>0</xdr:rowOff>
    </xdr:from>
    <xdr:ext cx="18531" cy="318036"/>
    <xdr:sp macro="" textlink="">
      <xdr:nvSpPr>
        <xdr:cNvPr id="26434"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13</xdr:row>
      <xdr:rowOff>0</xdr:rowOff>
    </xdr:from>
    <xdr:to>
      <xdr:col>3</xdr:col>
      <xdr:colOff>76200</xdr:colOff>
      <xdr:row>13</xdr:row>
      <xdr:rowOff>152400</xdr:rowOff>
    </xdr:to>
    <xdr:sp macro="" textlink="">
      <xdr:nvSpPr>
        <xdr:cNvPr id="26435"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152400</xdr:rowOff>
    </xdr:to>
    <xdr:sp macro="" textlink="">
      <xdr:nvSpPr>
        <xdr:cNvPr id="26436"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657225</xdr:colOff>
      <xdr:row>69</xdr:row>
      <xdr:rowOff>142875</xdr:rowOff>
    </xdr:from>
    <xdr:to>
      <xdr:col>7</xdr:col>
      <xdr:colOff>685800</xdr:colOff>
      <xdr:row>78</xdr:row>
      <xdr:rowOff>152400</xdr:rowOff>
    </xdr:to>
    <xdr:sp macro="" textlink="">
      <xdr:nvSpPr>
        <xdr:cNvPr id="4" name="WordArt 3"/>
        <xdr:cNvSpPr>
          <a:spLocks noChangeArrowheads="1" noChangeShapeType="1"/>
        </xdr:cNvSpPr>
      </xdr:nvSpPr>
      <xdr:spPr bwMode="auto">
        <a:xfrm rot="-2066334">
          <a:off x="1009650" y="12544425"/>
          <a:ext cx="4848225" cy="155257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3175">
                <a:solidFill>
                  <a:srgbClr val="333333"/>
                </a:solidFill>
                <a:round/>
                <a:headEnd/>
                <a:tailEnd/>
              </a:ln>
              <a:noFill/>
              <a:effectLst/>
              <a:latin typeface="Arial Black"/>
            </a:rPr>
            <a:t>Formato</a:t>
          </a:r>
        </a:p>
      </xdr:txBody>
    </xdr:sp>
    <xdr:clientData/>
  </xdr:twoCellAnchor>
  <xdr:twoCellAnchor>
    <xdr:from>
      <xdr:col>0</xdr:col>
      <xdr:colOff>95250</xdr:colOff>
      <xdr:row>0</xdr:row>
      <xdr:rowOff>133350</xdr:rowOff>
    </xdr:from>
    <xdr:to>
      <xdr:col>1</xdr:col>
      <xdr:colOff>361950</xdr:colOff>
      <xdr:row>2</xdr:row>
      <xdr:rowOff>20613</xdr:rowOff>
    </xdr:to>
    <xdr:pic>
      <xdr:nvPicPr>
        <xdr:cNvPr id="6" name="5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33350"/>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704850</xdr:colOff>
      <xdr:row>0</xdr:row>
      <xdr:rowOff>190500</xdr:rowOff>
    </xdr:from>
    <xdr:to>
      <xdr:col>8</xdr:col>
      <xdr:colOff>757238</xdr:colOff>
      <xdr:row>2</xdr:row>
      <xdr:rowOff>19050</xdr:rowOff>
    </xdr:to>
    <xdr:pic>
      <xdr:nvPicPr>
        <xdr:cNvPr id="7" name="6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19050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38100</xdr:colOff>
      <xdr:row>25</xdr:row>
      <xdr:rowOff>142875</xdr:rowOff>
    </xdr:from>
    <xdr:to>
      <xdr:col>7</xdr:col>
      <xdr:colOff>361950</xdr:colOff>
      <xdr:row>28</xdr:row>
      <xdr:rowOff>161925</xdr:rowOff>
    </xdr:to>
    <xdr:sp macro="" textlink="">
      <xdr:nvSpPr>
        <xdr:cNvPr id="8" name="WordArt 1"/>
        <xdr:cNvSpPr>
          <a:spLocks noChangeArrowheads="1" noChangeShapeType="1"/>
        </xdr:cNvSpPr>
      </xdr:nvSpPr>
      <xdr:spPr bwMode="auto">
        <a:xfrm>
          <a:off x="1238250" y="5076825"/>
          <a:ext cx="4295775" cy="5334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rc 6"/>
        <xdr:cNvSpPr>
          <a:spLocks/>
        </xdr:cNvSpPr>
      </xdr:nvSpPr>
      <xdr:spPr bwMode="auto">
        <a:xfrm>
          <a:off x="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Line 9"/>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Line 18"/>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Line 19"/>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Line 24"/>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Line 25"/>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xdr:cNvSpPr>
          <a:spLocks noChangeArrowheads="1"/>
        </xdr:cNvSpPr>
      </xdr:nvSpPr>
      <xdr:spPr bwMode="auto">
        <a:xfrm>
          <a:off x="0" y="0"/>
          <a:ext cx="0"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xdr:cNvSpPr>
          <a:spLocks noChangeArrowheads="1"/>
        </xdr:cNvSpPr>
      </xdr:nvSpPr>
      <xdr:spPr bwMode="auto">
        <a:xfrm>
          <a:off x="0" y="0"/>
          <a:ext cx="0"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6" name="Rectangle 35"/>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0</xdr:row>
      <xdr:rowOff>0</xdr:rowOff>
    </xdr:from>
    <xdr:to>
      <xdr:col>16</xdr:col>
      <xdr:colOff>47625</xdr:colOff>
      <xdr:row>0</xdr:row>
      <xdr:rowOff>0</xdr:rowOff>
    </xdr:to>
    <xdr:sp macro="" textlink="">
      <xdr:nvSpPr>
        <xdr:cNvPr id="37" name="Line 36"/>
        <xdr:cNvSpPr>
          <a:spLocks noChangeShapeType="1"/>
        </xdr:cNvSpPr>
      </xdr:nvSpPr>
      <xdr:spPr bwMode="auto">
        <a:xfrm flipV="1">
          <a:off x="4657725" y="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457200</xdr:colOff>
      <xdr:row>0</xdr:row>
      <xdr:rowOff>0</xdr:rowOff>
    </xdr:to>
    <xdr:sp macro="" textlink="">
      <xdr:nvSpPr>
        <xdr:cNvPr id="38" name="Line 37"/>
        <xdr:cNvSpPr>
          <a:spLocks noChangeShapeType="1"/>
        </xdr:cNvSpPr>
      </xdr:nvSpPr>
      <xdr:spPr bwMode="auto">
        <a:xfrm flipV="1">
          <a:off x="4657725" y="0"/>
          <a:ext cx="156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390525</xdr:colOff>
      <xdr:row>0</xdr:row>
      <xdr:rowOff>0</xdr:rowOff>
    </xdr:to>
    <xdr:sp macro="" textlink="">
      <xdr:nvSpPr>
        <xdr:cNvPr id="39" name="Line 38"/>
        <xdr:cNvSpPr>
          <a:spLocks noChangeShapeType="1"/>
        </xdr:cNvSpPr>
      </xdr:nvSpPr>
      <xdr:spPr bwMode="auto">
        <a:xfrm flipV="1">
          <a:off x="4657725" y="0"/>
          <a:ext cx="1495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371475</xdr:colOff>
      <xdr:row>0</xdr:row>
      <xdr:rowOff>0</xdr:rowOff>
    </xdr:from>
    <xdr:to>
      <xdr:col>17</xdr:col>
      <xdr:colOff>38100</xdr:colOff>
      <xdr:row>0</xdr:row>
      <xdr:rowOff>0</xdr:rowOff>
    </xdr:to>
    <xdr:sp macro="" textlink="">
      <xdr:nvSpPr>
        <xdr:cNvPr id="40" name="Line 39"/>
        <xdr:cNvSpPr>
          <a:spLocks noChangeShapeType="1"/>
        </xdr:cNvSpPr>
      </xdr:nvSpPr>
      <xdr:spPr bwMode="auto">
        <a:xfrm flipV="1">
          <a:off x="4648200" y="0"/>
          <a:ext cx="923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476250</xdr:colOff>
      <xdr:row>0</xdr:row>
      <xdr:rowOff>0</xdr:rowOff>
    </xdr:to>
    <xdr:sp macro="" textlink="">
      <xdr:nvSpPr>
        <xdr:cNvPr id="41" name="Line 40"/>
        <xdr:cNvSpPr>
          <a:spLocks noChangeShapeType="1"/>
        </xdr:cNvSpPr>
      </xdr:nvSpPr>
      <xdr:spPr bwMode="auto">
        <a:xfrm flipV="1">
          <a:off x="4657725" y="0"/>
          <a:ext cx="1581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114300</xdr:colOff>
      <xdr:row>0</xdr:row>
      <xdr:rowOff>0</xdr:rowOff>
    </xdr:to>
    <xdr:sp macro="" textlink="">
      <xdr:nvSpPr>
        <xdr:cNvPr id="42" name="Arc 41"/>
        <xdr:cNvSpPr>
          <a:spLocks/>
        </xdr:cNvSpPr>
      </xdr:nvSpPr>
      <xdr:spPr bwMode="auto">
        <a:xfrm>
          <a:off x="4657725" y="0"/>
          <a:ext cx="1219200" cy="0"/>
        </a:xfrm>
        <a:custGeom>
          <a:avLst/>
          <a:gdLst>
            <a:gd name="T0" fmla="*/ 0 w 21600"/>
            <a:gd name="T1" fmla="*/ 0 h 21600"/>
            <a:gd name="T2" fmla="*/ 2147483647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228600</xdr:colOff>
      <xdr:row>0</xdr:row>
      <xdr:rowOff>0</xdr:rowOff>
    </xdr:from>
    <xdr:to>
      <xdr:col>7</xdr:col>
      <xdr:colOff>228600</xdr:colOff>
      <xdr:row>0</xdr:row>
      <xdr:rowOff>0</xdr:rowOff>
    </xdr:to>
    <xdr:sp macro="" textlink="">
      <xdr:nvSpPr>
        <xdr:cNvPr id="43" name="Line 42"/>
        <xdr:cNvSpPr>
          <a:spLocks noChangeShapeType="1"/>
        </xdr:cNvSpPr>
      </xdr:nvSpPr>
      <xdr:spPr bwMode="auto">
        <a:xfrm>
          <a:off x="2809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228600</xdr:colOff>
      <xdr:row>0</xdr:row>
      <xdr:rowOff>0</xdr:rowOff>
    </xdr:to>
    <xdr:sp macro="" textlink="">
      <xdr:nvSpPr>
        <xdr:cNvPr id="44" name="Line 43"/>
        <xdr:cNvSpPr>
          <a:spLocks noChangeShapeType="1"/>
        </xdr:cNvSpPr>
      </xdr:nvSpPr>
      <xdr:spPr bwMode="auto">
        <a:xfrm>
          <a:off x="2581275" y="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0</xdr:row>
      <xdr:rowOff>0</xdr:rowOff>
    </xdr:from>
    <xdr:to>
      <xdr:col>8</xdr:col>
      <xdr:colOff>0</xdr:colOff>
      <xdr:row>0</xdr:row>
      <xdr:rowOff>0</xdr:rowOff>
    </xdr:to>
    <xdr:sp macro="" textlink="">
      <xdr:nvSpPr>
        <xdr:cNvPr id="45" name="Line 44"/>
        <xdr:cNvSpPr>
          <a:spLocks noChangeShapeType="1"/>
        </xdr:cNvSpPr>
      </xdr:nvSpPr>
      <xdr:spPr bwMode="auto">
        <a:xfrm>
          <a:off x="2809875" y="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0</xdr:row>
      <xdr:rowOff>0</xdr:rowOff>
    </xdr:from>
    <xdr:to>
      <xdr:col>8</xdr:col>
      <xdr:colOff>0</xdr:colOff>
      <xdr:row>0</xdr:row>
      <xdr:rowOff>0</xdr:rowOff>
    </xdr:to>
    <xdr:sp macro="" textlink="">
      <xdr:nvSpPr>
        <xdr:cNvPr id="46" name="Line 45"/>
        <xdr:cNvSpPr>
          <a:spLocks noChangeShapeType="1"/>
        </xdr:cNvSpPr>
      </xdr:nvSpPr>
      <xdr:spPr bwMode="auto">
        <a:xfrm>
          <a:off x="2809875" y="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0</xdr:row>
      <xdr:rowOff>0</xdr:rowOff>
    </xdr:from>
    <xdr:to>
      <xdr:col>8</xdr:col>
      <xdr:colOff>0</xdr:colOff>
      <xdr:row>0</xdr:row>
      <xdr:rowOff>0</xdr:rowOff>
    </xdr:to>
    <xdr:sp macro="" textlink="">
      <xdr:nvSpPr>
        <xdr:cNvPr id="47" name="Line 46"/>
        <xdr:cNvSpPr>
          <a:spLocks noChangeShapeType="1"/>
        </xdr:cNvSpPr>
      </xdr:nvSpPr>
      <xdr:spPr bwMode="auto">
        <a:xfrm>
          <a:off x="2809875" y="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19</xdr:col>
      <xdr:colOff>295275</xdr:colOff>
      <xdr:row>0</xdr:row>
      <xdr:rowOff>0</xdr:rowOff>
    </xdr:to>
    <xdr:sp macro="" textlink="">
      <xdr:nvSpPr>
        <xdr:cNvPr id="48" name="Line 47"/>
        <xdr:cNvSpPr>
          <a:spLocks noChangeShapeType="1"/>
        </xdr:cNvSpPr>
      </xdr:nvSpPr>
      <xdr:spPr bwMode="auto">
        <a:xfrm>
          <a:off x="6057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19</xdr:col>
      <xdr:colOff>285750</xdr:colOff>
      <xdr:row>0</xdr:row>
      <xdr:rowOff>0</xdr:rowOff>
    </xdr:to>
    <xdr:sp macro="" textlink="">
      <xdr:nvSpPr>
        <xdr:cNvPr id="49" name="Line 48"/>
        <xdr:cNvSpPr>
          <a:spLocks noChangeShapeType="1"/>
        </xdr:cNvSpPr>
      </xdr:nvSpPr>
      <xdr:spPr bwMode="auto">
        <a:xfrm>
          <a:off x="6048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20</xdr:col>
      <xdr:colOff>0</xdr:colOff>
      <xdr:row>0</xdr:row>
      <xdr:rowOff>0</xdr:rowOff>
    </xdr:to>
    <xdr:sp macro="" textlink="">
      <xdr:nvSpPr>
        <xdr:cNvPr id="50" name="Line 49"/>
        <xdr:cNvSpPr>
          <a:spLocks noChangeShapeType="1"/>
        </xdr:cNvSpPr>
      </xdr:nvSpPr>
      <xdr:spPr bwMode="auto">
        <a:xfrm>
          <a:off x="5762625" y="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285750</xdr:colOff>
      <xdr:row>0</xdr:row>
      <xdr:rowOff>0</xdr:rowOff>
    </xdr:to>
    <xdr:sp macro="" textlink="">
      <xdr:nvSpPr>
        <xdr:cNvPr id="51" name="Line 50"/>
        <xdr:cNvSpPr>
          <a:spLocks noChangeShapeType="1"/>
        </xdr:cNvSpPr>
      </xdr:nvSpPr>
      <xdr:spPr bwMode="auto">
        <a:xfrm>
          <a:off x="5762625"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295275</xdr:colOff>
      <xdr:row>0</xdr:row>
      <xdr:rowOff>0</xdr:rowOff>
    </xdr:to>
    <xdr:sp macro="" textlink="">
      <xdr:nvSpPr>
        <xdr:cNvPr id="52" name="Line 51"/>
        <xdr:cNvSpPr>
          <a:spLocks noChangeShapeType="1"/>
        </xdr:cNvSpPr>
      </xdr:nvSpPr>
      <xdr:spPr bwMode="auto">
        <a:xfrm>
          <a:off x="576262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3" name="Line 52"/>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4" name="Line 53"/>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5" name="Line 54"/>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6" name="Line 55"/>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57" name="Line 56"/>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58" name="Line 57"/>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59" name="Line 58"/>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60" name="Line 59"/>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61" name="Line 60"/>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33</xdr:col>
      <xdr:colOff>276225</xdr:colOff>
      <xdr:row>0</xdr:row>
      <xdr:rowOff>0</xdr:rowOff>
    </xdr:to>
    <xdr:sp macro="" textlink="">
      <xdr:nvSpPr>
        <xdr:cNvPr id="62" name="AutoShape 61"/>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3" name="AutoShape 62"/>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9525</xdr:colOff>
      <xdr:row>0</xdr:row>
      <xdr:rowOff>0</xdr:rowOff>
    </xdr:from>
    <xdr:to>
      <xdr:col>33</xdr:col>
      <xdr:colOff>276225</xdr:colOff>
      <xdr:row>0</xdr:row>
      <xdr:rowOff>0</xdr:rowOff>
    </xdr:to>
    <xdr:sp macro="" textlink="">
      <xdr:nvSpPr>
        <xdr:cNvPr id="64" name="AutoShape 63"/>
        <xdr:cNvSpPr>
          <a:spLocks noChangeArrowheads="1"/>
        </xdr:cNvSpPr>
      </xdr:nvSpPr>
      <xdr:spPr bwMode="auto">
        <a:xfrm>
          <a:off x="9525" y="0"/>
          <a:ext cx="9763125"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9525</xdr:colOff>
      <xdr:row>0</xdr:row>
      <xdr:rowOff>0</xdr:rowOff>
    </xdr:from>
    <xdr:to>
      <xdr:col>33</xdr:col>
      <xdr:colOff>276225</xdr:colOff>
      <xdr:row>0</xdr:row>
      <xdr:rowOff>0</xdr:rowOff>
    </xdr:to>
    <xdr:sp macro="" textlink="">
      <xdr:nvSpPr>
        <xdr:cNvPr id="65" name="AutoShape 64"/>
        <xdr:cNvSpPr>
          <a:spLocks noChangeArrowheads="1"/>
        </xdr:cNvSpPr>
      </xdr:nvSpPr>
      <xdr:spPr bwMode="auto">
        <a:xfrm>
          <a:off x="9525" y="0"/>
          <a:ext cx="9763125"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19050</xdr:colOff>
      <xdr:row>0</xdr:row>
      <xdr:rowOff>0</xdr:rowOff>
    </xdr:from>
    <xdr:to>
      <xdr:col>33</xdr:col>
      <xdr:colOff>276225</xdr:colOff>
      <xdr:row>0</xdr:row>
      <xdr:rowOff>0</xdr:rowOff>
    </xdr:to>
    <xdr:sp macro="" textlink="">
      <xdr:nvSpPr>
        <xdr:cNvPr id="66" name="AutoShape 65"/>
        <xdr:cNvSpPr>
          <a:spLocks noChangeArrowheads="1"/>
        </xdr:cNvSpPr>
      </xdr:nvSpPr>
      <xdr:spPr bwMode="auto">
        <a:xfrm>
          <a:off x="19050" y="0"/>
          <a:ext cx="975360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7" name="AutoShape 66"/>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8" name="AutoShape 67"/>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9" name="AutoShape 68"/>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70" name="AutoShape 69"/>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30</xdr:col>
      <xdr:colOff>0</xdr:colOff>
      <xdr:row>0</xdr:row>
      <xdr:rowOff>0</xdr:rowOff>
    </xdr:from>
    <xdr:to>
      <xdr:col>33</xdr:col>
      <xdr:colOff>257175</xdr:colOff>
      <xdr:row>0</xdr:row>
      <xdr:rowOff>0</xdr:rowOff>
    </xdr:to>
    <xdr:sp macro="" textlink="">
      <xdr:nvSpPr>
        <xdr:cNvPr id="71" name="Rectangle 70"/>
        <xdr:cNvSpPr>
          <a:spLocks noChangeArrowheads="1"/>
        </xdr:cNvSpPr>
      </xdr:nvSpPr>
      <xdr:spPr bwMode="auto">
        <a:xfrm>
          <a:off x="8705850" y="0"/>
          <a:ext cx="1057275" cy="0"/>
        </a:xfrm>
        <a:prstGeom prst="rect">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194389</xdr:colOff>
      <xdr:row>0</xdr:row>
      <xdr:rowOff>145792</xdr:rowOff>
    </xdr:from>
    <xdr:to>
      <xdr:col>2</xdr:col>
      <xdr:colOff>298386</xdr:colOff>
      <xdr:row>2</xdr:row>
      <xdr:rowOff>12644</xdr:rowOff>
    </xdr:to>
    <xdr:pic>
      <xdr:nvPicPr>
        <xdr:cNvPr id="75" name="7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89" y="145792"/>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0</xdr:colOff>
      <xdr:row>1</xdr:row>
      <xdr:rowOff>0</xdr:rowOff>
    </xdr:from>
    <xdr:to>
      <xdr:col>32</xdr:col>
      <xdr:colOff>150359</xdr:colOff>
      <xdr:row>2</xdr:row>
      <xdr:rowOff>99721</xdr:rowOff>
    </xdr:to>
    <xdr:pic>
      <xdr:nvPicPr>
        <xdr:cNvPr id="76" name="7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6148" y="291582"/>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29159</xdr:colOff>
      <xdr:row>4</xdr:row>
      <xdr:rowOff>58318</xdr:rowOff>
    </xdr:from>
    <xdr:to>
      <xdr:col>32</xdr:col>
      <xdr:colOff>9720</xdr:colOff>
      <xdr:row>7</xdr:row>
      <xdr:rowOff>116635</xdr:rowOff>
    </xdr:to>
    <xdr:sp macro="" textlink="">
      <xdr:nvSpPr>
        <xdr:cNvPr id="77" name="WordArt 1"/>
        <xdr:cNvSpPr>
          <a:spLocks noChangeArrowheads="1" noChangeShapeType="1"/>
        </xdr:cNvSpPr>
      </xdr:nvSpPr>
      <xdr:spPr bwMode="auto">
        <a:xfrm>
          <a:off x="5705281" y="1088573"/>
          <a:ext cx="3567016" cy="583164"/>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139700</xdr:colOff>
      <xdr:row>9</xdr:row>
      <xdr:rowOff>228600</xdr:rowOff>
    </xdr:from>
    <xdr:to>
      <xdr:col>6</xdr:col>
      <xdr:colOff>196850</xdr:colOff>
      <xdr:row>12</xdr:row>
      <xdr:rowOff>127000</xdr:rowOff>
    </xdr:to>
    <xdr:sp macro="" textlink="">
      <xdr:nvSpPr>
        <xdr:cNvPr id="3" name="WordArt 1"/>
        <xdr:cNvSpPr>
          <a:spLocks noChangeArrowheads="1" noChangeShapeType="1"/>
        </xdr:cNvSpPr>
      </xdr:nvSpPr>
      <xdr:spPr bwMode="auto">
        <a:xfrm>
          <a:off x="393700" y="18796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228600</xdr:colOff>
      <xdr:row>9</xdr:row>
      <xdr:rowOff>254000</xdr:rowOff>
    </xdr:from>
    <xdr:to>
      <xdr:col>8</xdr:col>
      <xdr:colOff>679450</xdr:colOff>
      <xdr:row>10</xdr:row>
      <xdr:rowOff>533400</xdr:rowOff>
    </xdr:to>
    <xdr:sp macro="" textlink="">
      <xdr:nvSpPr>
        <xdr:cNvPr id="5" name="WordArt 1"/>
        <xdr:cNvSpPr>
          <a:spLocks noChangeArrowheads="1" noChangeShapeType="1"/>
        </xdr:cNvSpPr>
      </xdr:nvSpPr>
      <xdr:spPr bwMode="auto">
        <a:xfrm>
          <a:off x="1295400" y="19050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63500</xdr:colOff>
      <xdr:row>9</xdr:row>
      <xdr:rowOff>127000</xdr:rowOff>
    </xdr:from>
    <xdr:to>
      <xdr:col>7</xdr:col>
      <xdr:colOff>514350</xdr:colOff>
      <xdr:row>12</xdr:row>
      <xdr:rowOff>25400</xdr:rowOff>
    </xdr:to>
    <xdr:sp macro="" textlink="">
      <xdr:nvSpPr>
        <xdr:cNvPr id="3" name="WordArt 1"/>
        <xdr:cNvSpPr>
          <a:spLocks noChangeArrowheads="1" noChangeShapeType="1"/>
        </xdr:cNvSpPr>
      </xdr:nvSpPr>
      <xdr:spPr bwMode="auto">
        <a:xfrm>
          <a:off x="431800" y="17780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10</xdr:row>
      <xdr:rowOff>0</xdr:rowOff>
    </xdr:from>
    <xdr:to>
      <xdr:col>9</xdr:col>
      <xdr:colOff>450850</xdr:colOff>
      <xdr:row>12</xdr:row>
      <xdr:rowOff>215900</xdr:rowOff>
    </xdr:to>
    <xdr:sp macro="" textlink="">
      <xdr:nvSpPr>
        <xdr:cNvPr id="3" name="WordArt 1"/>
        <xdr:cNvSpPr>
          <a:spLocks noChangeArrowheads="1" noChangeShapeType="1"/>
        </xdr:cNvSpPr>
      </xdr:nvSpPr>
      <xdr:spPr bwMode="auto">
        <a:xfrm>
          <a:off x="1892300" y="19685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1136650</xdr:colOff>
      <xdr:row>13</xdr:row>
      <xdr:rowOff>25400</xdr:rowOff>
    </xdr:to>
    <xdr:sp macro="" textlink="">
      <xdr:nvSpPr>
        <xdr:cNvPr id="3" name="WordArt 1"/>
        <xdr:cNvSpPr>
          <a:spLocks noChangeArrowheads="1" noChangeShapeType="1"/>
        </xdr:cNvSpPr>
      </xdr:nvSpPr>
      <xdr:spPr bwMode="auto">
        <a:xfrm>
          <a:off x="254000" y="27178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1644650</xdr:colOff>
      <xdr:row>14</xdr:row>
      <xdr:rowOff>25400</xdr:rowOff>
    </xdr:to>
    <xdr:sp macro="" textlink="">
      <xdr:nvSpPr>
        <xdr:cNvPr id="3" name="WordArt 1"/>
        <xdr:cNvSpPr>
          <a:spLocks noChangeArrowheads="1" noChangeShapeType="1"/>
        </xdr:cNvSpPr>
      </xdr:nvSpPr>
      <xdr:spPr bwMode="auto">
        <a:xfrm>
          <a:off x="381000" y="26416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120650</xdr:colOff>
      <xdr:row>10</xdr:row>
      <xdr:rowOff>101600</xdr:rowOff>
    </xdr:from>
    <xdr:to>
      <xdr:col>2</xdr:col>
      <xdr:colOff>1765300</xdr:colOff>
      <xdr:row>15</xdr:row>
      <xdr:rowOff>127000</xdr:rowOff>
    </xdr:to>
    <xdr:sp macro="" textlink="">
      <xdr:nvSpPr>
        <xdr:cNvPr id="2" name="WordArt 1"/>
        <xdr:cNvSpPr>
          <a:spLocks noChangeArrowheads="1" noChangeShapeType="1"/>
        </xdr:cNvSpPr>
      </xdr:nvSpPr>
      <xdr:spPr bwMode="auto">
        <a:xfrm>
          <a:off x="501650" y="29083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197934</xdr:colOff>
      <xdr:row>19</xdr:row>
      <xdr:rowOff>1477</xdr:rowOff>
    </xdr:from>
    <xdr:to>
      <xdr:col>37</xdr:col>
      <xdr:colOff>48514</xdr:colOff>
      <xdr:row>24</xdr:row>
      <xdr:rowOff>70206</xdr:rowOff>
    </xdr:to>
    <xdr:sp macro="" textlink="">
      <xdr:nvSpPr>
        <xdr:cNvPr id="3" name="WordArt 2"/>
        <xdr:cNvSpPr>
          <a:spLocks noChangeArrowheads="1" noChangeShapeType="1"/>
        </xdr:cNvSpPr>
      </xdr:nvSpPr>
      <xdr:spPr bwMode="auto">
        <a:xfrm rot="20064942">
          <a:off x="2312484" y="3506677"/>
          <a:ext cx="3632005" cy="811679"/>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3175">
                <a:solidFill>
                  <a:srgbClr val="333333"/>
                </a:solidFill>
                <a:round/>
                <a:headEnd/>
                <a:tailEnd/>
              </a:ln>
              <a:noFill/>
              <a:effectLst/>
              <a:latin typeface="Arial Black"/>
            </a:rPr>
            <a:t>Formato</a:t>
          </a:r>
        </a:p>
      </xdr:txBody>
    </xdr:sp>
    <xdr:clientData/>
  </xdr:twoCellAnchor>
  <xdr:twoCellAnchor>
    <xdr:from>
      <xdr:col>0</xdr:col>
      <xdr:colOff>28575</xdr:colOff>
      <xdr:row>0</xdr:row>
      <xdr:rowOff>114301</xdr:rowOff>
    </xdr:from>
    <xdr:to>
      <xdr:col>3</xdr:col>
      <xdr:colOff>28575</xdr:colOff>
      <xdr:row>1</xdr:row>
      <xdr:rowOff>49189</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14301"/>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0</xdr:colOff>
      <xdr:row>0</xdr:row>
      <xdr:rowOff>95250</xdr:rowOff>
    </xdr:from>
    <xdr:to>
      <xdr:col>57</xdr:col>
      <xdr:colOff>71438</xdr:colOff>
      <xdr:row>0</xdr:row>
      <xdr:rowOff>447675</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7650" y="952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0</xdr:colOff>
      <xdr:row>35</xdr:row>
      <xdr:rowOff>0</xdr:rowOff>
    </xdr:to>
    <xdr:sp macro="" textlink="">
      <xdr:nvSpPr>
        <xdr:cNvPr id="2" name="AutoShape 1"/>
        <xdr:cNvSpPr>
          <a:spLocks noChangeArrowheads="1"/>
        </xdr:cNvSpPr>
      </xdr:nvSpPr>
      <xdr:spPr bwMode="auto">
        <a:xfrm>
          <a:off x="0" y="5334000"/>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25</xdr:row>
      <xdr:rowOff>0</xdr:rowOff>
    </xdr:from>
    <xdr:to>
      <xdr:col>8</xdr:col>
      <xdr:colOff>0</xdr:colOff>
      <xdr:row>26</xdr:row>
      <xdr:rowOff>0</xdr:rowOff>
    </xdr:to>
    <xdr:sp macro="" textlink="">
      <xdr:nvSpPr>
        <xdr:cNvPr id="3" name="AutoShape 2"/>
        <xdr:cNvSpPr>
          <a:spLocks noChangeArrowheads="1"/>
        </xdr:cNvSpPr>
      </xdr:nvSpPr>
      <xdr:spPr bwMode="auto">
        <a:xfrm>
          <a:off x="0" y="4057650"/>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16</xdr:row>
      <xdr:rowOff>0</xdr:rowOff>
    </xdr:from>
    <xdr:to>
      <xdr:col>8</xdr:col>
      <xdr:colOff>0</xdr:colOff>
      <xdr:row>17</xdr:row>
      <xdr:rowOff>0</xdr:rowOff>
    </xdr:to>
    <xdr:sp macro="" textlink="">
      <xdr:nvSpPr>
        <xdr:cNvPr id="4" name="AutoShape 3"/>
        <xdr:cNvSpPr>
          <a:spLocks noChangeArrowheads="1"/>
        </xdr:cNvSpPr>
      </xdr:nvSpPr>
      <xdr:spPr bwMode="auto">
        <a:xfrm>
          <a:off x="0" y="2781300"/>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8</xdr:row>
      <xdr:rowOff>0</xdr:rowOff>
    </xdr:from>
    <xdr:to>
      <xdr:col>8</xdr:col>
      <xdr:colOff>0</xdr:colOff>
      <xdr:row>9</xdr:row>
      <xdr:rowOff>0</xdr:rowOff>
    </xdr:to>
    <xdr:sp macro="" textlink="">
      <xdr:nvSpPr>
        <xdr:cNvPr id="5" name="AutoShape 4"/>
        <xdr:cNvSpPr>
          <a:spLocks noChangeArrowheads="1"/>
        </xdr:cNvSpPr>
      </xdr:nvSpPr>
      <xdr:spPr bwMode="auto">
        <a:xfrm>
          <a:off x="0" y="1485900"/>
          <a:ext cx="6505575" cy="3810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42</xdr:row>
      <xdr:rowOff>0</xdr:rowOff>
    </xdr:from>
    <xdr:to>
      <xdr:col>8</xdr:col>
      <xdr:colOff>0</xdr:colOff>
      <xdr:row>43</xdr:row>
      <xdr:rowOff>0</xdr:rowOff>
    </xdr:to>
    <xdr:sp macro="" textlink="">
      <xdr:nvSpPr>
        <xdr:cNvPr id="6" name="AutoShape 5"/>
        <xdr:cNvSpPr>
          <a:spLocks noChangeArrowheads="1"/>
        </xdr:cNvSpPr>
      </xdr:nvSpPr>
      <xdr:spPr bwMode="auto">
        <a:xfrm>
          <a:off x="0" y="6448425"/>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60</xdr:row>
      <xdr:rowOff>0</xdr:rowOff>
    </xdr:from>
    <xdr:to>
      <xdr:col>8</xdr:col>
      <xdr:colOff>0</xdr:colOff>
      <xdr:row>61</xdr:row>
      <xdr:rowOff>0</xdr:rowOff>
    </xdr:to>
    <xdr:sp macro="" textlink="">
      <xdr:nvSpPr>
        <xdr:cNvPr id="7" name="AutoShape 6"/>
        <xdr:cNvSpPr>
          <a:spLocks noChangeArrowheads="1"/>
        </xdr:cNvSpPr>
      </xdr:nvSpPr>
      <xdr:spPr bwMode="auto">
        <a:xfrm>
          <a:off x="0" y="9372600"/>
          <a:ext cx="6505575" cy="1905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9525</xdr:colOff>
      <xdr:row>62</xdr:row>
      <xdr:rowOff>0</xdr:rowOff>
    </xdr:from>
    <xdr:to>
      <xdr:col>8</xdr:col>
      <xdr:colOff>0</xdr:colOff>
      <xdr:row>63</xdr:row>
      <xdr:rowOff>0</xdr:rowOff>
    </xdr:to>
    <xdr:sp macro="" textlink="">
      <xdr:nvSpPr>
        <xdr:cNvPr id="8" name="AutoShape 7"/>
        <xdr:cNvSpPr>
          <a:spLocks noChangeArrowheads="1"/>
        </xdr:cNvSpPr>
      </xdr:nvSpPr>
      <xdr:spPr bwMode="auto">
        <a:xfrm>
          <a:off x="9525" y="9639300"/>
          <a:ext cx="6496050"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49</xdr:row>
      <xdr:rowOff>0</xdr:rowOff>
    </xdr:from>
    <xdr:to>
      <xdr:col>8</xdr:col>
      <xdr:colOff>0</xdr:colOff>
      <xdr:row>50</xdr:row>
      <xdr:rowOff>0</xdr:rowOff>
    </xdr:to>
    <xdr:sp macro="" textlink="">
      <xdr:nvSpPr>
        <xdr:cNvPr id="9" name="AutoShape 8"/>
        <xdr:cNvSpPr>
          <a:spLocks noChangeArrowheads="1"/>
        </xdr:cNvSpPr>
      </xdr:nvSpPr>
      <xdr:spPr bwMode="auto">
        <a:xfrm>
          <a:off x="0" y="7400925"/>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49</xdr:row>
      <xdr:rowOff>0</xdr:rowOff>
    </xdr:from>
    <xdr:to>
      <xdr:col>8</xdr:col>
      <xdr:colOff>0</xdr:colOff>
      <xdr:row>50</xdr:row>
      <xdr:rowOff>0</xdr:rowOff>
    </xdr:to>
    <xdr:sp macro="" textlink="">
      <xdr:nvSpPr>
        <xdr:cNvPr id="10" name="AutoShape 9"/>
        <xdr:cNvSpPr>
          <a:spLocks noChangeArrowheads="1"/>
        </xdr:cNvSpPr>
      </xdr:nvSpPr>
      <xdr:spPr bwMode="auto">
        <a:xfrm>
          <a:off x="0" y="7400925"/>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xdr:col>
      <xdr:colOff>310350</xdr:colOff>
      <xdr:row>17</xdr:row>
      <xdr:rowOff>14713</xdr:rowOff>
    </xdr:from>
    <xdr:to>
      <xdr:col>5</xdr:col>
      <xdr:colOff>516764</xdr:colOff>
      <xdr:row>24</xdr:row>
      <xdr:rowOff>54991</xdr:rowOff>
    </xdr:to>
    <xdr:sp macro="" textlink="">
      <xdr:nvSpPr>
        <xdr:cNvPr id="12" name="WordArt 11"/>
        <xdr:cNvSpPr>
          <a:spLocks noChangeArrowheads="1" noChangeShapeType="1"/>
        </xdr:cNvSpPr>
      </xdr:nvSpPr>
      <xdr:spPr bwMode="auto">
        <a:xfrm rot="-2066334">
          <a:off x="1024725" y="2957938"/>
          <a:ext cx="3721139" cy="1078503"/>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3175">
                <a:solidFill>
                  <a:srgbClr val="333333"/>
                </a:solidFill>
                <a:round/>
                <a:headEnd/>
                <a:tailEnd/>
              </a:ln>
              <a:noFill/>
              <a:effectLst/>
              <a:latin typeface="Arial Black"/>
            </a:rPr>
            <a:t>Formato</a:t>
          </a:r>
        </a:p>
      </xdr:txBody>
    </xdr:sp>
    <xdr:clientData/>
  </xdr:twoCellAnchor>
  <xdr:twoCellAnchor>
    <xdr:from>
      <xdr:col>0</xdr:col>
      <xdr:colOff>114300</xdr:colOff>
      <xdr:row>0</xdr:row>
      <xdr:rowOff>142875</xdr:rowOff>
    </xdr:from>
    <xdr:to>
      <xdr:col>1</xdr:col>
      <xdr:colOff>19050</xdr:colOff>
      <xdr:row>0</xdr:row>
      <xdr:rowOff>554013</xdr:rowOff>
    </xdr:to>
    <xdr:pic>
      <xdr:nvPicPr>
        <xdr:cNvPr id="14" name="13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42875"/>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457200</xdr:colOff>
      <xdr:row>0</xdr:row>
      <xdr:rowOff>180975</xdr:rowOff>
    </xdr:from>
    <xdr:to>
      <xdr:col>7</xdr:col>
      <xdr:colOff>709613</xdr:colOff>
      <xdr:row>0</xdr:row>
      <xdr:rowOff>533400</xdr:rowOff>
    </xdr:to>
    <xdr:pic>
      <xdr:nvPicPr>
        <xdr:cNvPr id="15" name="14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180975"/>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510839</xdr:colOff>
      <xdr:row>17</xdr:row>
      <xdr:rowOff>157443</xdr:rowOff>
    </xdr:from>
    <xdr:to>
      <xdr:col>13</xdr:col>
      <xdr:colOff>522495</xdr:colOff>
      <xdr:row>24</xdr:row>
      <xdr:rowOff>109419</xdr:rowOff>
    </xdr:to>
    <xdr:sp macro="" textlink="">
      <xdr:nvSpPr>
        <xdr:cNvPr id="3" name="WordArt 2"/>
        <xdr:cNvSpPr>
          <a:spLocks noChangeArrowheads="1" noChangeShapeType="1"/>
        </xdr:cNvSpPr>
      </xdr:nvSpPr>
      <xdr:spPr bwMode="auto">
        <a:xfrm rot="-2066334">
          <a:off x="1025189" y="2633943"/>
          <a:ext cx="3716881" cy="1066401"/>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6350">
                <a:solidFill>
                  <a:srgbClr val="333333"/>
                </a:solidFill>
                <a:round/>
                <a:headEnd/>
                <a:tailEnd/>
              </a:ln>
              <a:noFill/>
              <a:effectLst/>
              <a:latin typeface="Arial Black"/>
            </a:rPr>
            <a:t>Formato</a:t>
          </a:r>
        </a:p>
      </xdr:txBody>
    </xdr:sp>
    <xdr:clientData/>
  </xdr:twoCellAnchor>
  <xdr:twoCellAnchor>
    <xdr:from>
      <xdr:col>0</xdr:col>
      <xdr:colOff>142875</xdr:colOff>
      <xdr:row>0</xdr:row>
      <xdr:rowOff>95250</xdr:rowOff>
    </xdr:from>
    <xdr:to>
      <xdr:col>1</xdr:col>
      <xdr:colOff>247650</xdr:colOff>
      <xdr:row>2</xdr:row>
      <xdr:rowOff>192063</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5250"/>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123825</xdr:colOff>
      <xdr:row>0</xdr:row>
      <xdr:rowOff>133350</xdr:rowOff>
    </xdr:from>
    <xdr:to>
      <xdr:col>24</xdr:col>
      <xdr:colOff>442913</xdr:colOff>
      <xdr:row>2</xdr:row>
      <xdr:rowOff>171450</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6650" y="1333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621475</xdr:colOff>
      <xdr:row>21</xdr:row>
      <xdr:rowOff>108692</xdr:rowOff>
    </xdr:from>
    <xdr:to>
      <xdr:col>12</xdr:col>
      <xdr:colOff>241453</xdr:colOff>
      <xdr:row>27</xdr:row>
      <xdr:rowOff>94531</xdr:rowOff>
    </xdr:to>
    <xdr:sp macro="" textlink="">
      <xdr:nvSpPr>
        <xdr:cNvPr id="2" name="WordArt 1"/>
        <xdr:cNvSpPr>
          <a:spLocks noChangeArrowheads="1" noChangeShapeType="1"/>
        </xdr:cNvSpPr>
      </xdr:nvSpPr>
      <xdr:spPr bwMode="auto">
        <a:xfrm rot="19500341">
          <a:off x="6948796" y="4803156"/>
          <a:ext cx="4355264" cy="1047196"/>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twoCellAnchor editAs="oneCell">
    <xdr:from>
      <xdr:col>17</xdr:col>
      <xdr:colOff>1200150</xdr:colOff>
      <xdr:row>0</xdr:row>
      <xdr:rowOff>19050</xdr:rowOff>
    </xdr:from>
    <xdr:to>
      <xdr:col>18</xdr:col>
      <xdr:colOff>1028700</xdr:colOff>
      <xdr:row>0</xdr:row>
      <xdr:rowOff>800100</xdr:rowOff>
    </xdr:to>
    <xdr:pic>
      <xdr:nvPicPr>
        <xdr:cNvPr id="3" name="Picture 2" descr="SCT-20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68875" y="19050"/>
          <a:ext cx="1162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1000125</xdr:colOff>
      <xdr:row>143</xdr:row>
      <xdr:rowOff>9525</xdr:rowOff>
    </xdr:from>
    <xdr:to>
      <xdr:col>5</xdr:col>
      <xdr:colOff>314325</xdr:colOff>
      <xdr:row>152</xdr:row>
      <xdr:rowOff>104775</xdr:rowOff>
    </xdr:to>
    <xdr:sp macro="" textlink="">
      <xdr:nvSpPr>
        <xdr:cNvPr id="2" name="WordArt 1"/>
        <xdr:cNvSpPr>
          <a:spLocks noChangeArrowheads="1" noChangeShapeType="1"/>
        </xdr:cNvSpPr>
      </xdr:nvSpPr>
      <xdr:spPr bwMode="auto">
        <a:xfrm rot="-2066334">
          <a:off x="1847850" y="23193375"/>
          <a:ext cx="4914900" cy="155257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twoCellAnchor>
    <xdr:from>
      <xdr:col>1</xdr:col>
      <xdr:colOff>1940710</xdr:colOff>
      <xdr:row>17</xdr:row>
      <xdr:rowOff>105181</xdr:rowOff>
    </xdr:from>
    <xdr:to>
      <xdr:col>5</xdr:col>
      <xdr:colOff>186319</xdr:colOff>
      <xdr:row>25</xdr:row>
      <xdr:rowOff>129338</xdr:rowOff>
    </xdr:to>
    <xdr:sp macro="" textlink="">
      <xdr:nvSpPr>
        <xdr:cNvPr id="3" name="WordArt 2"/>
        <xdr:cNvSpPr>
          <a:spLocks noChangeArrowheads="1" noChangeShapeType="1"/>
        </xdr:cNvSpPr>
      </xdr:nvSpPr>
      <xdr:spPr bwMode="auto">
        <a:xfrm rot="-2066334">
          <a:off x="2788435" y="2886481"/>
          <a:ext cx="3846309" cy="1319557"/>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342481</xdr:colOff>
      <xdr:row>21</xdr:row>
      <xdr:rowOff>159554</xdr:rowOff>
    </xdr:from>
    <xdr:to>
      <xdr:col>11</xdr:col>
      <xdr:colOff>481738</xdr:colOff>
      <xdr:row>27</xdr:row>
      <xdr:rowOff>83586</xdr:rowOff>
    </xdr:to>
    <xdr:sp macro="" textlink="">
      <xdr:nvSpPr>
        <xdr:cNvPr id="4" name="WordArt 3"/>
        <xdr:cNvSpPr>
          <a:spLocks noChangeArrowheads="1" noChangeShapeType="1"/>
        </xdr:cNvSpPr>
      </xdr:nvSpPr>
      <xdr:spPr bwMode="auto">
        <a:xfrm rot="-2066334">
          <a:off x="2104606" y="3721904"/>
          <a:ext cx="3368232" cy="895582"/>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twoCellAnchor>
    <xdr:from>
      <xdr:col>0</xdr:col>
      <xdr:colOff>171450</xdr:colOff>
      <xdr:row>0</xdr:row>
      <xdr:rowOff>104775</xdr:rowOff>
    </xdr:from>
    <xdr:to>
      <xdr:col>0</xdr:col>
      <xdr:colOff>790575</xdr:colOff>
      <xdr:row>2</xdr:row>
      <xdr:rowOff>39663</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04775"/>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609600</xdr:colOff>
      <xdr:row>0</xdr:row>
      <xdr:rowOff>57150</xdr:rowOff>
    </xdr:from>
    <xdr:to>
      <xdr:col>18</xdr:col>
      <xdr:colOff>528638</xdr:colOff>
      <xdr:row>1</xdr:row>
      <xdr:rowOff>152400</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24875" y="571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190500</xdr:rowOff>
    </xdr:from>
    <xdr:to>
      <xdr:col>1</xdr:col>
      <xdr:colOff>619125</xdr:colOff>
      <xdr:row>1</xdr:row>
      <xdr:rowOff>87288</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495300</xdr:colOff>
      <xdr:row>0</xdr:row>
      <xdr:rowOff>247650</xdr:rowOff>
    </xdr:from>
    <xdr:to>
      <xdr:col>14</xdr:col>
      <xdr:colOff>33338</xdr:colOff>
      <xdr:row>1</xdr:row>
      <xdr:rowOff>85725</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01150" y="2476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753814</xdr:colOff>
      <xdr:row>22</xdr:row>
      <xdr:rowOff>79374</xdr:rowOff>
    </xdr:from>
    <xdr:to>
      <xdr:col>9</xdr:col>
      <xdr:colOff>29644</xdr:colOff>
      <xdr:row>27</xdr:row>
      <xdr:rowOff>153118</xdr:rowOff>
    </xdr:to>
    <xdr:sp macro="" textlink="">
      <xdr:nvSpPr>
        <xdr:cNvPr id="7" name="WordArt 1"/>
        <xdr:cNvSpPr>
          <a:spLocks noChangeArrowheads="1" noChangeShapeType="1"/>
        </xdr:cNvSpPr>
      </xdr:nvSpPr>
      <xdr:spPr bwMode="auto">
        <a:xfrm rot="19428462">
          <a:off x="2763589" y="4441824"/>
          <a:ext cx="3428730" cy="883369"/>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57150</xdr:rowOff>
    </xdr:to>
    <xdr:pic>
      <xdr:nvPicPr>
        <xdr:cNvPr id="3" name="Picture 2" descr="API-PM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409575</xdr:colOff>
      <xdr:row>0</xdr:row>
      <xdr:rowOff>66675</xdr:rowOff>
    </xdr:from>
    <xdr:to>
      <xdr:col>23</xdr:col>
      <xdr:colOff>590550</xdr:colOff>
      <xdr:row>1</xdr:row>
      <xdr:rowOff>163488</xdr:rowOff>
    </xdr:to>
    <xdr:pic>
      <xdr:nvPicPr>
        <xdr:cNvPr id="5" name="4 Imagen" descr="Logo API Veracruz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68275" y="66675"/>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228600</xdr:colOff>
      <xdr:row>25</xdr:row>
      <xdr:rowOff>104775</xdr:rowOff>
    </xdr:from>
    <xdr:to>
      <xdr:col>16</xdr:col>
      <xdr:colOff>95250</xdr:colOff>
      <xdr:row>30</xdr:row>
      <xdr:rowOff>95250</xdr:rowOff>
    </xdr:to>
    <xdr:sp macro="" textlink="">
      <xdr:nvSpPr>
        <xdr:cNvPr id="6" name="WordArt 1"/>
        <xdr:cNvSpPr>
          <a:spLocks noChangeArrowheads="1" noChangeShapeType="1"/>
        </xdr:cNvSpPr>
      </xdr:nvSpPr>
      <xdr:spPr bwMode="auto">
        <a:xfrm rot="19324415">
          <a:off x="5934075" y="5324475"/>
          <a:ext cx="3676650" cy="75247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ramirez\Configuraci&#243;n%20local\Archivos%20temporales%20de%20Internet\OLK24\Calc-Cargo-Adic-Finan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sion Isumos"/>
      <sheetName val="Cargo Adicional"/>
      <sheetName val="Costo Financ Flujo"/>
    </sheetNames>
    <sheetDataSet>
      <sheetData sheetId="0">
        <row r="201">
          <cell r="F201">
            <v>2244595.4699999997</v>
          </cell>
        </row>
        <row r="202">
          <cell r="A202" t="str">
            <v>TEC LABORATORIO</v>
          </cell>
          <cell r="B202" t="str">
            <v>TECNICO LABORATRISTAS PARA PRUEBAS DE LABORATORIO DE RERSISTENCIA DE MATERIALES</v>
          </cell>
          <cell r="D202">
            <v>1.3225</v>
          </cell>
          <cell r="E202">
            <v>219.99774853506659</v>
          </cell>
          <cell r="I202">
            <v>1.6877899999999999</v>
          </cell>
        </row>
        <row r="203">
          <cell r="A203" t="str">
            <v>OF PLOMERO</v>
          </cell>
          <cell r="B203" t="str">
            <v>OFICIAL DE PLOMERIA</v>
          </cell>
          <cell r="D203">
            <v>2.6293000000000002</v>
          </cell>
          <cell r="E203">
            <v>219.99774853506659</v>
          </cell>
          <cell r="I203">
            <v>1.6877899999999999</v>
          </cell>
        </row>
        <row r="204">
          <cell r="A204" t="str">
            <v>OF ALUMINIO</v>
          </cell>
          <cell r="B204" t="str">
            <v>OFICIAL ALUMINERO</v>
          </cell>
          <cell r="D204">
            <v>5</v>
          </cell>
          <cell r="E204">
            <v>219.99774853506659</v>
          </cell>
          <cell r="I204">
            <v>1.6877899999999999</v>
          </cell>
        </row>
        <row r="205">
          <cell r="A205" t="str">
            <v>OPER LIGERO</v>
          </cell>
          <cell r="B205" t="str">
            <v>OPERADOR DE EQUIPO LIGERO</v>
          </cell>
          <cell r="D205">
            <v>21.03172</v>
          </cell>
          <cell r="E205">
            <v>135.0025229238077</v>
          </cell>
          <cell r="I205">
            <v>1.7241899999999999</v>
          </cell>
        </row>
        <row r="206">
          <cell r="A206" t="str">
            <v>TECNICO</v>
          </cell>
          <cell r="B206" t="str">
            <v>TECNICO PARA CALIBRACION</v>
          </cell>
          <cell r="D206">
            <v>6</v>
          </cell>
          <cell r="E206">
            <v>500</v>
          </cell>
          <cell r="I206">
            <v>1.6575599999999999</v>
          </cell>
        </row>
        <row r="207">
          <cell r="A207" t="str">
            <v>OF CIMBRADOR</v>
          </cell>
          <cell r="B207" t="str">
            <v>OFICIAL CIMBRADOR.</v>
          </cell>
          <cell r="D207">
            <v>17.43066</v>
          </cell>
          <cell r="E207">
            <v>219.99774853506659</v>
          </cell>
          <cell r="I207">
            <v>1.6877899999999999</v>
          </cell>
        </row>
        <row r="208">
          <cell r="A208" t="str">
            <v>OF ANCLAJE</v>
          </cell>
          <cell r="B208" t="str">
            <v>OFICIAL DE ANCLAJE</v>
          </cell>
          <cell r="D208">
            <v>20.500959999999999</v>
          </cell>
          <cell r="E208">
            <v>219.99774853506659</v>
          </cell>
          <cell r="I208">
            <v>1.6877899999999999</v>
          </cell>
        </row>
        <row r="209">
          <cell r="A209" t="str">
            <v>CHOFER</v>
          </cell>
          <cell r="B209" t="str">
            <v>CHOFER DE CAMION ESTACAS, PICK UP, 3TON Y VOLTEO.</v>
          </cell>
          <cell r="D209">
            <v>27.321069999999999</v>
          </cell>
          <cell r="E209">
            <v>219.99774853506659</v>
          </cell>
          <cell r="I209">
            <v>1.6877899999999999</v>
          </cell>
        </row>
        <row r="210">
          <cell r="A210" t="str">
            <v>OF PINTOR</v>
          </cell>
          <cell r="B210" t="str">
            <v>OFICIAL PINTOR</v>
          </cell>
          <cell r="D210">
            <v>40.496650000000002</v>
          </cell>
          <cell r="E210">
            <v>219.99774853506659</v>
          </cell>
          <cell r="I210">
            <v>1.6877899999999999</v>
          </cell>
        </row>
        <row r="211">
          <cell r="A211" t="str">
            <v>MAESTRO</v>
          </cell>
          <cell r="B211" t="str">
            <v>MAESTRO DE OBRA</v>
          </cell>
          <cell r="D211">
            <v>46.950560000000003</v>
          </cell>
          <cell r="E211">
            <v>240.00023762987959</v>
          </cell>
          <cell r="I211">
            <v>1.68329</v>
          </cell>
        </row>
        <row r="212">
          <cell r="A212" t="str">
            <v>OPER PESADO</v>
          </cell>
          <cell r="B212" t="str">
            <v>OPERADOR DE EQUIPO PESADO</v>
          </cell>
          <cell r="D212">
            <v>54.630139999999997</v>
          </cell>
          <cell r="E212">
            <v>240.00023762987959</v>
          </cell>
          <cell r="I212">
            <v>1.68329</v>
          </cell>
        </row>
        <row r="213">
          <cell r="A213" t="str">
            <v>OF PAILERO</v>
          </cell>
          <cell r="B213" t="str">
            <v>OFICIAL PAILERO</v>
          </cell>
          <cell r="D213">
            <v>79</v>
          </cell>
          <cell r="E213">
            <v>219.99774853506659</v>
          </cell>
          <cell r="I213">
            <v>1.6877899999999999</v>
          </cell>
        </row>
        <row r="214">
          <cell r="A214" t="str">
            <v>OF FIERRO</v>
          </cell>
          <cell r="B214" t="str">
            <v>OFICIAL FIERRERO</v>
          </cell>
          <cell r="D214">
            <v>199.36001999999999</v>
          </cell>
          <cell r="E214">
            <v>179.99976467542857</v>
          </cell>
          <cell r="I214">
            <v>1.6997800000000001</v>
          </cell>
        </row>
        <row r="215">
          <cell r="A215" t="str">
            <v>OF ALBAÑIL</v>
          </cell>
          <cell r="B215" t="str">
            <v>OFICAL DE ALBAÑILERIA</v>
          </cell>
          <cell r="D215">
            <v>274.71023000000002</v>
          </cell>
          <cell r="E215">
            <v>219.99774853506659</v>
          </cell>
          <cell r="I215">
            <v>1.6877899999999999</v>
          </cell>
        </row>
        <row r="216">
          <cell r="A216" t="str">
            <v>AYUDANTE</v>
          </cell>
          <cell r="B216" t="str">
            <v>AYUDANTE GENERAL</v>
          </cell>
          <cell r="D216">
            <v>642.35253</v>
          </cell>
          <cell r="E216">
            <v>135.0025229238077</v>
          </cell>
          <cell r="I216">
            <v>1.7241899999999999</v>
          </cell>
        </row>
        <row r="217">
          <cell r="A217" t="str">
            <v>AYUD ELEC</v>
          </cell>
          <cell r="B217" t="str">
            <v>AYUDANTE ELECTRICO</v>
          </cell>
          <cell r="D217">
            <v>963.02369999999996</v>
          </cell>
          <cell r="E217">
            <v>135.0025229238077</v>
          </cell>
          <cell r="I217">
            <v>1.7241899999999999</v>
          </cell>
        </row>
        <row r="218">
          <cell r="A218" t="str">
            <v>PEON</v>
          </cell>
          <cell r="B218" t="str">
            <v>PEON</v>
          </cell>
          <cell r="D218">
            <v>1270.8915</v>
          </cell>
          <cell r="E218">
            <v>135.0025229238077</v>
          </cell>
          <cell r="I218">
            <v>1.7241899999999999</v>
          </cell>
        </row>
        <row r="219">
          <cell r="A219" t="str">
            <v>OFICIAL ELEC</v>
          </cell>
          <cell r="B219" t="str">
            <v>OFICIAL ELECTRICO</v>
          </cell>
          <cell r="D219">
            <v>963.02369999999996</v>
          </cell>
          <cell r="E219">
            <v>219.99774853506659</v>
          </cell>
          <cell r="I219">
            <v>1.6877899999999999</v>
          </cell>
        </row>
        <row r="251">
          <cell r="F251">
            <v>66374.899999999994</v>
          </cell>
        </row>
        <row r="291">
          <cell r="F291">
            <v>53699.828133200004</v>
          </cell>
        </row>
      </sheetData>
      <sheetData sheetId="1">
        <row r="48">
          <cell r="R48">
            <v>3677587.2056635995</v>
          </cell>
        </row>
        <row r="49">
          <cell r="O49">
            <v>0.09</v>
          </cell>
        </row>
        <row r="69">
          <cell r="R69">
            <v>4176555.3311260571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pane xSplit="1" ySplit="6" topLeftCell="B7" activePane="bottomRight" state="frozen"/>
      <selection pane="topRight" activeCell="B1" sqref="B1"/>
      <selection pane="bottomLeft" activeCell="A7" sqref="A7"/>
      <selection pane="bottomRight" activeCell="G3" sqref="G3"/>
    </sheetView>
  </sheetViews>
  <sheetFormatPr baseColWidth="10" defaultRowHeight="12.75"/>
  <cols>
    <col min="1" max="1" width="11" style="1448" customWidth="1"/>
    <col min="2" max="2" width="10" style="1449" customWidth="1"/>
    <col min="3" max="3" width="69.42578125" style="1450" customWidth="1"/>
    <col min="4" max="4" width="10.28515625" style="1451" customWidth="1"/>
    <col min="5" max="5" width="12.42578125" style="1452" customWidth="1"/>
    <col min="6" max="6" width="31.85546875" style="1448" customWidth="1"/>
    <col min="7" max="7" width="13.5703125" style="1448" customWidth="1"/>
    <col min="8" max="8" width="16.7109375" style="1448" customWidth="1"/>
    <col min="9" max="9" width="12.85546875" style="1448" customWidth="1"/>
    <col min="10" max="256" width="11.42578125" style="1448"/>
    <col min="257" max="257" width="11" style="1448" customWidth="1"/>
    <col min="258" max="258" width="10" style="1448" customWidth="1"/>
    <col min="259" max="259" width="69.42578125" style="1448" customWidth="1"/>
    <col min="260" max="260" width="10.28515625" style="1448" customWidth="1"/>
    <col min="261" max="261" width="12.42578125" style="1448" customWidth="1"/>
    <col min="262" max="262" width="31.85546875" style="1448" customWidth="1"/>
    <col min="263" max="263" width="13.5703125" style="1448" customWidth="1"/>
    <col min="264" max="264" width="16.7109375" style="1448" customWidth="1"/>
    <col min="265" max="265" width="12.85546875" style="1448" customWidth="1"/>
    <col min="266" max="512" width="11.42578125" style="1448"/>
    <col min="513" max="513" width="11" style="1448" customWidth="1"/>
    <col min="514" max="514" width="10" style="1448" customWidth="1"/>
    <col min="515" max="515" width="69.42578125" style="1448" customWidth="1"/>
    <col min="516" max="516" width="10.28515625" style="1448" customWidth="1"/>
    <col min="517" max="517" width="12.42578125" style="1448" customWidth="1"/>
    <col min="518" max="518" width="31.85546875" style="1448" customWidth="1"/>
    <col min="519" max="519" width="13.5703125" style="1448" customWidth="1"/>
    <col min="520" max="520" width="16.7109375" style="1448" customWidth="1"/>
    <col min="521" max="521" width="12.85546875" style="1448" customWidth="1"/>
    <col min="522" max="768" width="11.42578125" style="1448"/>
    <col min="769" max="769" width="11" style="1448" customWidth="1"/>
    <col min="770" max="770" width="10" style="1448" customWidth="1"/>
    <col min="771" max="771" width="69.42578125" style="1448" customWidth="1"/>
    <col min="772" max="772" width="10.28515625" style="1448" customWidth="1"/>
    <col min="773" max="773" width="12.42578125" style="1448" customWidth="1"/>
    <col min="774" max="774" width="31.85546875" style="1448" customWidth="1"/>
    <col min="775" max="775" width="13.5703125" style="1448" customWidth="1"/>
    <col min="776" max="776" width="16.7109375" style="1448" customWidth="1"/>
    <col min="777" max="777" width="12.85546875" style="1448" customWidth="1"/>
    <col min="778" max="1024" width="11.42578125" style="1448"/>
    <col min="1025" max="1025" width="11" style="1448" customWidth="1"/>
    <col min="1026" max="1026" width="10" style="1448" customWidth="1"/>
    <col min="1027" max="1027" width="69.42578125" style="1448" customWidth="1"/>
    <col min="1028" max="1028" width="10.28515625" style="1448" customWidth="1"/>
    <col min="1029" max="1029" width="12.42578125" style="1448" customWidth="1"/>
    <col min="1030" max="1030" width="31.85546875" style="1448" customWidth="1"/>
    <col min="1031" max="1031" width="13.5703125" style="1448" customWidth="1"/>
    <col min="1032" max="1032" width="16.7109375" style="1448" customWidth="1"/>
    <col min="1033" max="1033" width="12.85546875" style="1448" customWidth="1"/>
    <col min="1034" max="1280" width="11.42578125" style="1448"/>
    <col min="1281" max="1281" width="11" style="1448" customWidth="1"/>
    <col min="1282" max="1282" width="10" style="1448" customWidth="1"/>
    <col min="1283" max="1283" width="69.42578125" style="1448" customWidth="1"/>
    <col min="1284" max="1284" width="10.28515625" style="1448" customWidth="1"/>
    <col min="1285" max="1285" width="12.42578125" style="1448" customWidth="1"/>
    <col min="1286" max="1286" width="31.85546875" style="1448" customWidth="1"/>
    <col min="1287" max="1287" width="13.5703125" style="1448" customWidth="1"/>
    <col min="1288" max="1288" width="16.7109375" style="1448" customWidth="1"/>
    <col min="1289" max="1289" width="12.85546875" style="1448" customWidth="1"/>
    <col min="1290" max="1536" width="11.42578125" style="1448"/>
    <col min="1537" max="1537" width="11" style="1448" customWidth="1"/>
    <col min="1538" max="1538" width="10" style="1448" customWidth="1"/>
    <col min="1539" max="1539" width="69.42578125" style="1448" customWidth="1"/>
    <col min="1540" max="1540" width="10.28515625" style="1448" customWidth="1"/>
    <col min="1541" max="1541" width="12.42578125" style="1448" customWidth="1"/>
    <col min="1542" max="1542" width="31.85546875" style="1448" customWidth="1"/>
    <col min="1543" max="1543" width="13.5703125" style="1448" customWidth="1"/>
    <col min="1544" max="1544" width="16.7109375" style="1448" customWidth="1"/>
    <col min="1545" max="1545" width="12.85546875" style="1448" customWidth="1"/>
    <col min="1546" max="1792" width="11.42578125" style="1448"/>
    <col min="1793" max="1793" width="11" style="1448" customWidth="1"/>
    <col min="1794" max="1794" width="10" style="1448" customWidth="1"/>
    <col min="1795" max="1795" width="69.42578125" style="1448" customWidth="1"/>
    <col min="1796" max="1796" width="10.28515625" style="1448" customWidth="1"/>
    <col min="1797" max="1797" width="12.42578125" style="1448" customWidth="1"/>
    <col min="1798" max="1798" width="31.85546875" style="1448" customWidth="1"/>
    <col min="1799" max="1799" width="13.5703125" style="1448" customWidth="1"/>
    <col min="1800" max="1800" width="16.7109375" style="1448" customWidth="1"/>
    <col min="1801" max="1801" width="12.85546875" style="1448" customWidth="1"/>
    <col min="1802" max="2048" width="11.42578125" style="1448"/>
    <col min="2049" max="2049" width="11" style="1448" customWidth="1"/>
    <col min="2050" max="2050" width="10" style="1448" customWidth="1"/>
    <col min="2051" max="2051" width="69.42578125" style="1448" customWidth="1"/>
    <col min="2052" max="2052" width="10.28515625" style="1448" customWidth="1"/>
    <col min="2053" max="2053" width="12.42578125" style="1448" customWidth="1"/>
    <col min="2054" max="2054" width="31.85546875" style="1448" customWidth="1"/>
    <col min="2055" max="2055" width="13.5703125" style="1448" customWidth="1"/>
    <col min="2056" max="2056" width="16.7109375" style="1448" customWidth="1"/>
    <col min="2057" max="2057" width="12.85546875" style="1448" customWidth="1"/>
    <col min="2058" max="2304" width="11.42578125" style="1448"/>
    <col min="2305" max="2305" width="11" style="1448" customWidth="1"/>
    <col min="2306" max="2306" width="10" style="1448" customWidth="1"/>
    <col min="2307" max="2307" width="69.42578125" style="1448" customWidth="1"/>
    <col min="2308" max="2308" width="10.28515625" style="1448" customWidth="1"/>
    <col min="2309" max="2309" width="12.42578125" style="1448" customWidth="1"/>
    <col min="2310" max="2310" width="31.85546875" style="1448" customWidth="1"/>
    <col min="2311" max="2311" width="13.5703125" style="1448" customWidth="1"/>
    <col min="2312" max="2312" width="16.7109375" style="1448" customWidth="1"/>
    <col min="2313" max="2313" width="12.85546875" style="1448" customWidth="1"/>
    <col min="2314" max="2560" width="11.42578125" style="1448"/>
    <col min="2561" max="2561" width="11" style="1448" customWidth="1"/>
    <col min="2562" max="2562" width="10" style="1448" customWidth="1"/>
    <col min="2563" max="2563" width="69.42578125" style="1448" customWidth="1"/>
    <col min="2564" max="2564" width="10.28515625" style="1448" customWidth="1"/>
    <col min="2565" max="2565" width="12.42578125" style="1448" customWidth="1"/>
    <col min="2566" max="2566" width="31.85546875" style="1448" customWidth="1"/>
    <col min="2567" max="2567" width="13.5703125" style="1448" customWidth="1"/>
    <col min="2568" max="2568" width="16.7109375" style="1448" customWidth="1"/>
    <col min="2569" max="2569" width="12.85546875" style="1448" customWidth="1"/>
    <col min="2570" max="2816" width="11.42578125" style="1448"/>
    <col min="2817" max="2817" width="11" style="1448" customWidth="1"/>
    <col min="2818" max="2818" width="10" style="1448" customWidth="1"/>
    <col min="2819" max="2819" width="69.42578125" style="1448" customWidth="1"/>
    <col min="2820" max="2820" width="10.28515625" style="1448" customWidth="1"/>
    <col min="2821" max="2821" width="12.42578125" style="1448" customWidth="1"/>
    <col min="2822" max="2822" width="31.85546875" style="1448" customWidth="1"/>
    <col min="2823" max="2823" width="13.5703125" style="1448" customWidth="1"/>
    <col min="2824" max="2824" width="16.7109375" style="1448" customWidth="1"/>
    <col min="2825" max="2825" width="12.85546875" style="1448" customWidth="1"/>
    <col min="2826" max="3072" width="11.42578125" style="1448"/>
    <col min="3073" max="3073" width="11" style="1448" customWidth="1"/>
    <col min="3074" max="3074" width="10" style="1448" customWidth="1"/>
    <col min="3075" max="3075" width="69.42578125" style="1448" customWidth="1"/>
    <col min="3076" max="3076" width="10.28515625" style="1448" customWidth="1"/>
    <col min="3077" max="3077" width="12.42578125" style="1448" customWidth="1"/>
    <col min="3078" max="3078" width="31.85546875" style="1448" customWidth="1"/>
    <col min="3079" max="3079" width="13.5703125" style="1448" customWidth="1"/>
    <col min="3080" max="3080" width="16.7109375" style="1448" customWidth="1"/>
    <col min="3081" max="3081" width="12.85546875" style="1448" customWidth="1"/>
    <col min="3082" max="3328" width="11.42578125" style="1448"/>
    <col min="3329" max="3329" width="11" style="1448" customWidth="1"/>
    <col min="3330" max="3330" width="10" style="1448" customWidth="1"/>
    <col min="3331" max="3331" width="69.42578125" style="1448" customWidth="1"/>
    <col min="3332" max="3332" width="10.28515625" style="1448" customWidth="1"/>
    <col min="3333" max="3333" width="12.42578125" style="1448" customWidth="1"/>
    <col min="3334" max="3334" width="31.85546875" style="1448" customWidth="1"/>
    <col min="3335" max="3335" width="13.5703125" style="1448" customWidth="1"/>
    <col min="3336" max="3336" width="16.7109375" style="1448" customWidth="1"/>
    <col min="3337" max="3337" width="12.85546875" style="1448" customWidth="1"/>
    <col min="3338" max="3584" width="11.42578125" style="1448"/>
    <col min="3585" max="3585" width="11" style="1448" customWidth="1"/>
    <col min="3586" max="3586" width="10" style="1448" customWidth="1"/>
    <col min="3587" max="3587" width="69.42578125" style="1448" customWidth="1"/>
    <col min="3588" max="3588" width="10.28515625" style="1448" customWidth="1"/>
    <col min="3589" max="3589" width="12.42578125" style="1448" customWidth="1"/>
    <col min="3590" max="3590" width="31.85546875" style="1448" customWidth="1"/>
    <col min="3591" max="3591" width="13.5703125" style="1448" customWidth="1"/>
    <col min="3592" max="3592" width="16.7109375" style="1448" customWidth="1"/>
    <col min="3593" max="3593" width="12.85546875" style="1448" customWidth="1"/>
    <col min="3594" max="3840" width="11.42578125" style="1448"/>
    <col min="3841" max="3841" width="11" style="1448" customWidth="1"/>
    <col min="3842" max="3842" width="10" style="1448" customWidth="1"/>
    <col min="3843" max="3843" width="69.42578125" style="1448" customWidth="1"/>
    <col min="3844" max="3844" width="10.28515625" style="1448" customWidth="1"/>
    <col min="3845" max="3845" width="12.42578125" style="1448" customWidth="1"/>
    <col min="3846" max="3846" width="31.85546875" style="1448" customWidth="1"/>
    <col min="3847" max="3847" width="13.5703125" style="1448" customWidth="1"/>
    <col min="3848" max="3848" width="16.7109375" style="1448" customWidth="1"/>
    <col min="3849" max="3849" width="12.85546875" style="1448" customWidth="1"/>
    <col min="3850" max="4096" width="11.42578125" style="1448"/>
    <col min="4097" max="4097" width="11" style="1448" customWidth="1"/>
    <col min="4098" max="4098" width="10" style="1448" customWidth="1"/>
    <col min="4099" max="4099" width="69.42578125" style="1448" customWidth="1"/>
    <col min="4100" max="4100" width="10.28515625" style="1448" customWidth="1"/>
    <col min="4101" max="4101" width="12.42578125" style="1448" customWidth="1"/>
    <col min="4102" max="4102" width="31.85546875" style="1448" customWidth="1"/>
    <col min="4103" max="4103" width="13.5703125" style="1448" customWidth="1"/>
    <col min="4104" max="4104" width="16.7109375" style="1448" customWidth="1"/>
    <col min="4105" max="4105" width="12.85546875" style="1448" customWidth="1"/>
    <col min="4106" max="4352" width="11.42578125" style="1448"/>
    <col min="4353" max="4353" width="11" style="1448" customWidth="1"/>
    <col min="4354" max="4354" width="10" style="1448" customWidth="1"/>
    <col min="4355" max="4355" width="69.42578125" style="1448" customWidth="1"/>
    <col min="4356" max="4356" width="10.28515625" style="1448" customWidth="1"/>
    <col min="4357" max="4357" width="12.42578125" style="1448" customWidth="1"/>
    <col min="4358" max="4358" width="31.85546875" style="1448" customWidth="1"/>
    <col min="4359" max="4359" width="13.5703125" style="1448" customWidth="1"/>
    <col min="4360" max="4360" width="16.7109375" style="1448" customWidth="1"/>
    <col min="4361" max="4361" width="12.85546875" style="1448" customWidth="1"/>
    <col min="4362" max="4608" width="11.42578125" style="1448"/>
    <col min="4609" max="4609" width="11" style="1448" customWidth="1"/>
    <col min="4610" max="4610" width="10" style="1448" customWidth="1"/>
    <col min="4611" max="4611" width="69.42578125" style="1448" customWidth="1"/>
    <col min="4612" max="4612" width="10.28515625" style="1448" customWidth="1"/>
    <col min="4613" max="4613" width="12.42578125" style="1448" customWidth="1"/>
    <col min="4614" max="4614" width="31.85546875" style="1448" customWidth="1"/>
    <col min="4615" max="4615" width="13.5703125" style="1448" customWidth="1"/>
    <col min="4616" max="4616" width="16.7109375" style="1448" customWidth="1"/>
    <col min="4617" max="4617" width="12.85546875" style="1448" customWidth="1"/>
    <col min="4618" max="4864" width="11.42578125" style="1448"/>
    <col min="4865" max="4865" width="11" style="1448" customWidth="1"/>
    <col min="4866" max="4866" width="10" style="1448" customWidth="1"/>
    <col min="4867" max="4867" width="69.42578125" style="1448" customWidth="1"/>
    <col min="4868" max="4868" width="10.28515625" style="1448" customWidth="1"/>
    <col min="4869" max="4869" width="12.42578125" style="1448" customWidth="1"/>
    <col min="4870" max="4870" width="31.85546875" style="1448" customWidth="1"/>
    <col min="4871" max="4871" width="13.5703125" style="1448" customWidth="1"/>
    <col min="4872" max="4872" width="16.7109375" style="1448" customWidth="1"/>
    <col min="4873" max="4873" width="12.85546875" style="1448" customWidth="1"/>
    <col min="4874" max="5120" width="11.42578125" style="1448"/>
    <col min="5121" max="5121" width="11" style="1448" customWidth="1"/>
    <col min="5122" max="5122" width="10" style="1448" customWidth="1"/>
    <col min="5123" max="5123" width="69.42578125" style="1448" customWidth="1"/>
    <col min="5124" max="5124" width="10.28515625" style="1448" customWidth="1"/>
    <col min="5125" max="5125" width="12.42578125" style="1448" customWidth="1"/>
    <col min="5126" max="5126" width="31.85546875" style="1448" customWidth="1"/>
    <col min="5127" max="5127" width="13.5703125" style="1448" customWidth="1"/>
    <col min="5128" max="5128" width="16.7109375" style="1448" customWidth="1"/>
    <col min="5129" max="5129" width="12.85546875" style="1448" customWidth="1"/>
    <col min="5130" max="5376" width="11.42578125" style="1448"/>
    <col min="5377" max="5377" width="11" style="1448" customWidth="1"/>
    <col min="5378" max="5378" width="10" style="1448" customWidth="1"/>
    <col min="5379" max="5379" width="69.42578125" style="1448" customWidth="1"/>
    <col min="5380" max="5380" width="10.28515625" style="1448" customWidth="1"/>
    <col min="5381" max="5381" width="12.42578125" style="1448" customWidth="1"/>
    <col min="5382" max="5382" width="31.85546875" style="1448" customWidth="1"/>
    <col min="5383" max="5383" width="13.5703125" style="1448" customWidth="1"/>
    <col min="5384" max="5384" width="16.7109375" style="1448" customWidth="1"/>
    <col min="5385" max="5385" width="12.85546875" style="1448" customWidth="1"/>
    <col min="5386" max="5632" width="11.42578125" style="1448"/>
    <col min="5633" max="5633" width="11" style="1448" customWidth="1"/>
    <col min="5634" max="5634" width="10" style="1448" customWidth="1"/>
    <col min="5635" max="5635" width="69.42578125" style="1448" customWidth="1"/>
    <col min="5636" max="5636" width="10.28515625" style="1448" customWidth="1"/>
    <col min="5637" max="5637" width="12.42578125" style="1448" customWidth="1"/>
    <col min="5638" max="5638" width="31.85546875" style="1448" customWidth="1"/>
    <col min="5639" max="5639" width="13.5703125" style="1448" customWidth="1"/>
    <col min="5640" max="5640" width="16.7109375" style="1448" customWidth="1"/>
    <col min="5641" max="5641" width="12.85546875" style="1448" customWidth="1"/>
    <col min="5642" max="5888" width="11.42578125" style="1448"/>
    <col min="5889" max="5889" width="11" style="1448" customWidth="1"/>
    <col min="5890" max="5890" width="10" style="1448" customWidth="1"/>
    <col min="5891" max="5891" width="69.42578125" style="1448" customWidth="1"/>
    <col min="5892" max="5892" width="10.28515625" style="1448" customWidth="1"/>
    <col min="5893" max="5893" width="12.42578125" style="1448" customWidth="1"/>
    <col min="5894" max="5894" width="31.85546875" style="1448" customWidth="1"/>
    <col min="5895" max="5895" width="13.5703125" style="1448" customWidth="1"/>
    <col min="5896" max="5896" width="16.7109375" style="1448" customWidth="1"/>
    <col min="5897" max="5897" width="12.85546875" style="1448" customWidth="1"/>
    <col min="5898" max="6144" width="11.42578125" style="1448"/>
    <col min="6145" max="6145" width="11" style="1448" customWidth="1"/>
    <col min="6146" max="6146" width="10" style="1448" customWidth="1"/>
    <col min="6147" max="6147" width="69.42578125" style="1448" customWidth="1"/>
    <col min="6148" max="6148" width="10.28515625" style="1448" customWidth="1"/>
    <col min="6149" max="6149" width="12.42578125" style="1448" customWidth="1"/>
    <col min="6150" max="6150" width="31.85546875" style="1448" customWidth="1"/>
    <col min="6151" max="6151" width="13.5703125" style="1448" customWidth="1"/>
    <col min="6152" max="6152" width="16.7109375" style="1448" customWidth="1"/>
    <col min="6153" max="6153" width="12.85546875" style="1448" customWidth="1"/>
    <col min="6154" max="6400" width="11.42578125" style="1448"/>
    <col min="6401" max="6401" width="11" style="1448" customWidth="1"/>
    <col min="6402" max="6402" width="10" style="1448" customWidth="1"/>
    <col min="6403" max="6403" width="69.42578125" style="1448" customWidth="1"/>
    <col min="6404" max="6404" width="10.28515625" style="1448" customWidth="1"/>
    <col min="6405" max="6405" width="12.42578125" style="1448" customWidth="1"/>
    <col min="6406" max="6406" width="31.85546875" style="1448" customWidth="1"/>
    <col min="6407" max="6407" width="13.5703125" style="1448" customWidth="1"/>
    <col min="6408" max="6408" width="16.7109375" style="1448" customWidth="1"/>
    <col min="6409" max="6409" width="12.85546875" style="1448" customWidth="1"/>
    <col min="6410" max="6656" width="11.42578125" style="1448"/>
    <col min="6657" max="6657" width="11" style="1448" customWidth="1"/>
    <col min="6658" max="6658" width="10" style="1448" customWidth="1"/>
    <col min="6659" max="6659" width="69.42578125" style="1448" customWidth="1"/>
    <col min="6660" max="6660" width="10.28515625" style="1448" customWidth="1"/>
    <col min="6661" max="6661" width="12.42578125" style="1448" customWidth="1"/>
    <col min="6662" max="6662" width="31.85546875" style="1448" customWidth="1"/>
    <col min="6663" max="6663" width="13.5703125" style="1448" customWidth="1"/>
    <col min="6664" max="6664" width="16.7109375" style="1448" customWidth="1"/>
    <col min="6665" max="6665" width="12.85546875" style="1448" customWidth="1"/>
    <col min="6666" max="6912" width="11.42578125" style="1448"/>
    <col min="6913" max="6913" width="11" style="1448" customWidth="1"/>
    <col min="6914" max="6914" width="10" style="1448" customWidth="1"/>
    <col min="6915" max="6915" width="69.42578125" style="1448" customWidth="1"/>
    <col min="6916" max="6916" width="10.28515625" style="1448" customWidth="1"/>
    <col min="6917" max="6917" width="12.42578125" style="1448" customWidth="1"/>
    <col min="6918" max="6918" width="31.85546875" style="1448" customWidth="1"/>
    <col min="6919" max="6919" width="13.5703125" style="1448" customWidth="1"/>
    <col min="6920" max="6920" width="16.7109375" style="1448" customWidth="1"/>
    <col min="6921" max="6921" width="12.85546875" style="1448" customWidth="1"/>
    <col min="6922" max="7168" width="11.42578125" style="1448"/>
    <col min="7169" max="7169" width="11" style="1448" customWidth="1"/>
    <col min="7170" max="7170" width="10" style="1448" customWidth="1"/>
    <col min="7171" max="7171" width="69.42578125" style="1448" customWidth="1"/>
    <col min="7172" max="7172" width="10.28515625" style="1448" customWidth="1"/>
    <col min="7173" max="7173" width="12.42578125" style="1448" customWidth="1"/>
    <col min="7174" max="7174" width="31.85546875" style="1448" customWidth="1"/>
    <col min="7175" max="7175" width="13.5703125" style="1448" customWidth="1"/>
    <col min="7176" max="7176" width="16.7109375" style="1448" customWidth="1"/>
    <col min="7177" max="7177" width="12.85546875" style="1448" customWidth="1"/>
    <col min="7178" max="7424" width="11.42578125" style="1448"/>
    <col min="7425" max="7425" width="11" style="1448" customWidth="1"/>
    <col min="7426" max="7426" width="10" style="1448" customWidth="1"/>
    <col min="7427" max="7427" width="69.42578125" style="1448" customWidth="1"/>
    <col min="7428" max="7428" width="10.28515625" style="1448" customWidth="1"/>
    <col min="7429" max="7429" width="12.42578125" style="1448" customWidth="1"/>
    <col min="7430" max="7430" width="31.85546875" style="1448" customWidth="1"/>
    <col min="7431" max="7431" width="13.5703125" style="1448" customWidth="1"/>
    <col min="7432" max="7432" width="16.7109375" style="1448" customWidth="1"/>
    <col min="7433" max="7433" width="12.85546875" style="1448" customWidth="1"/>
    <col min="7434" max="7680" width="11.42578125" style="1448"/>
    <col min="7681" max="7681" width="11" style="1448" customWidth="1"/>
    <col min="7682" max="7682" width="10" style="1448" customWidth="1"/>
    <col min="7683" max="7683" width="69.42578125" style="1448" customWidth="1"/>
    <col min="7684" max="7684" width="10.28515625" style="1448" customWidth="1"/>
    <col min="7685" max="7685" width="12.42578125" style="1448" customWidth="1"/>
    <col min="7686" max="7686" width="31.85546875" style="1448" customWidth="1"/>
    <col min="7687" max="7687" width="13.5703125" style="1448" customWidth="1"/>
    <col min="7688" max="7688" width="16.7109375" style="1448" customWidth="1"/>
    <col min="7689" max="7689" width="12.85546875" style="1448" customWidth="1"/>
    <col min="7690" max="7936" width="11.42578125" style="1448"/>
    <col min="7937" max="7937" width="11" style="1448" customWidth="1"/>
    <col min="7938" max="7938" width="10" style="1448" customWidth="1"/>
    <col min="7939" max="7939" width="69.42578125" style="1448" customWidth="1"/>
    <col min="7940" max="7940" width="10.28515625" style="1448" customWidth="1"/>
    <col min="7941" max="7941" width="12.42578125" style="1448" customWidth="1"/>
    <col min="7942" max="7942" width="31.85546875" style="1448" customWidth="1"/>
    <col min="7943" max="7943" width="13.5703125" style="1448" customWidth="1"/>
    <col min="7944" max="7944" width="16.7109375" style="1448" customWidth="1"/>
    <col min="7945" max="7945" width="12.85546875" style="1448" customWidth="1"/>
    <col min="7946" max="8192" width="11.42578125" style="1448"/>
    <col min="8193" max="8193" width="11" style="1448" customWidth="1"/>
    <col min="8194" max="8194" width="10" style="1448" customWidth="1"/>
    <col min="8195" max="8195" width="69.42578125" style="1448" customWidth="1"/>
    <col min="8196" max="8196" width="10.28515625" style="1448" customWidth="1"/>
    <col min="8197" max="8197" width="12.42578125" style="1448" customWidth="1"/>
    <col min="8198" max="8198" width="31.85546875" style="1448" customWidth="1"/>
    <col min="8199" max="8199" width="13.5703125" style="1448" customWidth="1"/>
    <col min="8200" max="8200" width="16.7109375" style="1448" customWidth="1"/>
    <col min="8201" max="8201" width="12.85546875" style="1448" customWidth="1"/>
    <col min="8202" max="8448" width="11.42578125" style="1448"/>
    <col min="8449" max="8449" width="11" style="1448" customWidth="1"/>
    <col min="8450" max="8450" width="10" style="1448" customWidth="1"/>
    <col min="8451" max="8451" width="69.42578125" style="1448" customWidth="1"/>
    <col min="8452" max="8452" width="10.28515625" style="1448" customWidth="1"/>
    <col min="8453" max="8453" width="12.42578125" style="1448" customWidth="1"/>
    <col min="8454" max="8454" width="31.85546875" style="1448" customWidth="1"/>
    <col min="8455" max="8455" width="13.5703125" style="1448" customWidth="1"/>
    <col min="8456" max="8456" width="16.7109375" style="1448" customWidth="1"/>
    <col min="8457" max="8457" width="12.85546875" style="1448" customWidth="1"/>
    <col min="8458" max="8704" width="11.42578125" style="1448"/>
    <col min="8705" max="8705" width="11" style="1448" customWidth="1"/>
    <col min="8706" max="8706" width="10" style="1448" customWidth="1"/>
    <col min="8707" max="8707" width="69.42578125" style="1448" customWidth="1"/>
    <col min="8708" max="8708" width="10.28515625" style="1448" customWidth="1"/>
    <col min="8709" max="8709" width="12.42578125" style="1448" customWidth="1"/>
    <col min="8710" max="8710" width="31.85546875" style="1448" customWidth="1"/>
    <col min="8711" max="8711" width="13.5703125" style="1448" customWidth="1"/>
    <col min="8712" max="8712" width="16.7109375" style="1448" customWidth="1"/>
    <col min="8713" max="8713" width="12.85546875" style="1448" customWidth="1"/>
    <col min="8714" max="8960" width="11.42578125" style="1448"/>
    <col min="8961" max="8961" width="11" style="1448" customWidth="1"/>
    <col min="8962" max="8962" width="10" style="1448" customWidth="1"/>
    <col min="8963" max="8963" width="69.42578125" style="1448" customWidth="1"/>
    <col min="8964" max="8964" width="10.28515625" style="1448" customWidth="1"/>
    <col min="8965" max="8965" width="12.42578125" style="1448" customWidth="1"/>
    <col min="8966" max="8966" width="31.85546875" style="1448" customWidth="1"/>
    <col min="8967" max="8967" width="13.5703125" style="1448" customWidth="1"/>
    <col min="8968" max="8968" width="16.7109375" style="1448" customWidth="1"/>
    <col min="8969" max="8969" width="12.85546875" style="1448" customWidth="1"/>
    <col min="8970" max="9216" width="11.42578125" style="1448"/>
    <col min="9217" max="9217" width="11" style="1448" customWidth="1"/>
    <col min="9218" max="9218" width="10" style="1448" customWidth="1"/>
    <col min="9219" max="9219" width="69.42578125" style="1448" customWidth="1"/>
    <col min="9220" max="9220" width="10.28515625" style="1448" customWidth="1"/>
    <col min="9221" max="9221" width="12.42578125" style="1448" customWidth="1"/>
    <col min="9222" max="9222" width="31.85546875" style="1448" customWidth="1"/>
    <col min="9223" max="9223" width="13.5703125" style="1448" customWidth="1"/>
    <col min="9224" max="9224" width="16.7109375" style="1448" customWidth="1"/>
    <col min="9225" max="9225" width="12.85546875" style="1448" customWidth="1"/>
    <col min="9226" max="9472" width="11.42578125" style="1448"/>
    <col min="9473" max="9473" width="11" style="1448" customWidth="1"/>
    <col min="9474" max="9474" width="10" style="1448" customWidth="1"/>
    <col min="9475" max="9475" width="69.42578125" style="1448" customWidth="1"/>
    <col min="9476" max="9476" width="10.28515625" style="1448" customWidth="1"/>
    <col min="9477" max="9477" width="12.42578125" style="1448" customWidth="1"/>
    <col min="9478" max="9478" width="31.85546875" style="1448" customWidth="1"/>
    <col min="9479" max="9479" width="13.5703125" style="1448" customWidth="1"/>
    <col min="9480" max="9480" width="16.7109375" style="1448" customWidth="1"/>
    <col min="9481" max="9481" width="12.85546875" style="1448" customWidth="1"/>
    <col min="9482" max="9728" width="11.42578125" style="1448"/>
    <col min="9729" max="9729" width="11" style="1448" customWidth="1"/>
    <col min="9730" max="9730" width="10" style="1448" customWidth="1"/>
    <col min="9731" max="9731" width="69.42578125" style="1448" customWidth="1"/>
    <col min="9732" max="9732" width="10.28515625" style="1448" customWidth="1"/>
    <col min="9733" max="9733" width="12.42578125" style="1448" customWidth="1"/>
    <col min="9734" max="9734" width="31.85546875" style="1448" customWidth="1"/>
    <col min="9735" max="9735" width="13.5703125" style="1448" customWidth="1"/>
    <col min="9736" max="9736" width="16.7109375" style="1448" customWidth="1"/>
    <col min="9737" max="9737" width="12.85546875" style="1448" customWidth="1"/>
    <col min="9738" max="9984" width="11.42578125" style="1448"/>
    <col min="9985" max="9985" width="11" style="1448" customWidth="1"/>
    <col min="9986" max="9986" width="10" style="1448" customWidth="1"/>
    <col min="9987" max="9987" width="69.42578125" style="1448" customWidth="1"/>
    <col min="9988" max="9988" width="10.28515625" style="1448" customWidth="1"/>
    <col min="9989" max="9989" width="12.42578125" style="1448" customWidth="1"/>
    <col min="9990" max="9990" width="31.85546875" style="1448" customWidth="1"/>
    <col min="9991" max="9991" width="13.5703125" style="1448" customWidth="1"/>
    <col min="9992" max="9992" width="16.7109375" style="1448" customWidth="1"/>
    <col min="9993" max="9993" width="12.85546875" style="1448" customWidth="1"/>
    <col min="9994" max="10240" width="11.42578125" style="1448"/>
    <col min="10241" max="10241" width="11" style="1448" customWidth="1"/>
    <col min="10242" max="10242" width="10" style="1448" customWidth="1"/>
    <col min="10243" max="10243" width="69.42578125" style="1448" customWidth="1"/>
    <col min="10244" max="10244" width="10.28515625" style="1448" customWidth="1"/>
    <col min="10245" max="10245" width="12.42578125" style="1448" customWidth="1"/>
    <col min="10246" max="10246" width="31.85546875" style="1448" customWidth="1"/>
    <col min="10247" max="10247" width="13.5703125" style="1448" customWidth="1"/>
    <col min="10248" max="10248" width="16.7109375" style="1448" customWidth="1"/>
    <col min="10249" max="10249" width="12.85546875" style="1448" customWidth="1"/>
    <col min="10250" max="10496" width="11.42578125" style="1448"/>
    <col min="10497" max="10497" width="11" style="1448" customWidth="1"/>
    <col min="10498" max="10498" width="10" style="1448" customWidth="1"/>
    <col min="10499" max="10499" width="69.42578125" style="1448" customWidth="1"/>
    <col min="10500" max="10500" width="10.28515625" style="1448" customWidth="1"/>
    <col min="10501" max="10501" width="12.42578125" style="1448" customWidth="1"/>
    <col min="10502" max="10502" width="31.85546875" style="1448" customWidth="1"/>
    <col min="10503" max="10503" width="13.5703125" style="1448" customWidth="1"/>
    <col min="10504" max="10504" width="16.7109375" style="1448" customWidth="1"/>
    <col min="10505" max="10505" width="12.85546875" style="1448" customWidth="1"/>
    <col min="10506" max="10752" width="11.42578125" style="1448"/>
    <col min="10753" max="10753" width="11" style="1448" customWidth="1"/>
    <col min="10754" max="10754" width="10" style="1448" customWidth="1"/>
    <col min="10755" max="10755" width="69.42578125" style="1448" customWidth="1"/>
    <col min="10756" max="10756" width="10.28515625" style="1448" customWidth="1"/>
    <col min="10757" max="10757" width="12.42578125" style="1448" customWidth="1"/>
    <col min="10758" max="10758" width="31.85546875" style="1448" customWidth="1"/>
    <col min="10759" max="10759" width="13.5703125" style="1448" customWidth="1"/>
    <col min="10760" max="10760" width="16.7109375" style="1448" customWidth="1"/>
    <col min="10761" max="10761" width="12.85546875" style="1448" customWidth="1"/>
    <col min="10762" max="11008" width="11.42578125" style="1448"/>
    <col min="11009" max="11009" width="11" style="1448" customWidth="1"/>
    <col min="11010" max="11010" width="10" style="1448" customWidth="1"/>
    <col min="11011" max="11011" width="69.42578125" style="1448" customWidth="1"/>
    <col min="11012" max="11012" width="10.28515625" style="1448" customWidth="1"/>
    <col min="11013" max="11013" width="12.42578125" style="1448" customWidth="1"/>
    <col min="11014" max="11014" width="31.85546875" style="1448" customWidth="1"/>
    <col min="11015" max="11015" width="13.5703125" style="1448" customWidth="1"/>
    <col min="11016" max="11016" width="16.7109375" style="1448" customWidth="1"/>
    <col min="11017" max="11017" width="12.85546875" style="1448" customWidth="1"/>
    <col min="11018" max="11264" width="11.42578125" style="1448"/>
    <col min="11265" max="11265" width="11" style="1448" customWidth="1"/>
    <col min="11266" max="11266" width="10" style="1448" customWidth="1"/>
    <col min="11267" max="11267" width="69.42578125" style="1448" customWidth="1"/>
    <col min="11268" max="11268" width="10.28515625" style="1448" customWidth="1"/>
    <col min="11269" max="11269" width="12.42578125" style="1448" customWidth="1"/>
    <col min="11270" max="11270" width="31.85546875" style="1448" customWidth="1"/>
    <col min="11271" max="11271" width="13.5703125" style="1448" customWidth="1"/>
    <col min="11272" max="11272" width="16.7109375" style="1448" customWidth="1"/>
    <col min="11273" max="11273" width="12.85546875" style="1448" customWidth="1"/>
    <col min="11274" max="11520" width="11.42578125" style="1448"/>
    <col min="11521" max="11521" width="11" style="1448" customWidth="1"/>
    <col min="11522" max="11522" width="10" style="1448" customWidth="1"/>
    <col min="11523" max="11523" width="69.42578125" style="1448" customWidth="1"/>
    <col min="11524" max="11524" width="10.28515625" style="1448" customWidth="1"/>
    <col min="11525" max="11525" width="12.42578125" style="1448" customWidth="1"/>
    <col min="11526" max="11526" width="31.85546875" style="1448" customWidth="1"/>
    <col min="11527" max="11527" width="13.5703125" style="1448" customWidth="1"/>
    <col min="11528" max="11528" width="16.7109375" style="1448" customWidth="1"/>
    <col min="11529" max="11529" width="12.85546875" style="1448" customWidth="1"/>
    <col min="11530" max="11776" width="11.42578125" style="1448"/>
    <col min="11777" max="11777" width="11" style="1448" customWidth="1"/>
    <col min="11778" max="11778" width="10" style="1448" customWidth="1"/>
    <col min="11779" max="11779" width="69.42578125" style="1448" customWidth="1"/>
    <col min="11780" max="11780" width="10.28515625" style="1448" customWidth="1"/>
    <col min="11781" max="11781" width="12.42578125" style="1448" customWidth="1"/>
    <col min="11782" max="11782" width="31.85546875" style="1448" customWidth="1"/>
    <col min="11783" max="11783" width="13.5703125" style="1448" customWidth="1"/>
    <col min="11784" max="11784" width="16.7109375" style="1448" customWidth="1"/>
    <col min="11785" max="11785" width="12.85546875" style="1448" customWidth="1"/>
    <col min="11786" max="12032" width="11.42578125" style="1448"/>
    <col min="12033" max="12033" width="11" style="1448" customWidth="1"/>
    <col min="12034" max="12034" width="10" style="1448" customWidth="1"/>
    <col min="12035" max="12035" width="69.42578125" style="1448" customWidth="1"/>
    <col min="12036" max="12036" width="10.28515625" style="1448" customWidth="1"/>
    <col min="12037" max="12037" width="12.42578125" style="1448" customWidth="1"/>
    <col min="12038" max="12038" width="31.85546875" style="1448" customWidth="1"/>
    <col min="12039" max="12039" width="13.5703125" style="1448" customWidth="1"/>
    <col min="12040" max="12040" width="16.7109375" style="1448" customWidth="1"/>
    <col min="12041" max="12041" width="12.85546875" style="1448" customWidth="1"/>
    <col min="12042" max="12288" width="11.42578125" style="1448"/>
    <col min="12289" max="12289" width="11" style="1448" customWidth="1"/>
    <col min="12290" max="12290" width="10" style="1448" customWidth="1"/>
    <col min="12291" max="12291" width="69.42578125" style="1448" customWidth="1"/>
    <col min="12292" max="12292" width="10.28515625" style="1448" customWidth="1"/>
    <col min="12293" max="12293" width="12.42578125" style="1448" customWidth="1"/>
    <col min="12294" max="12294" width="31.85546875" style="1448" customWidth="1"/>
    <col min="12295" max="12295" width="13.5703125" style="1448" customWidth="1"/>
    <col min="12296" max="12296" width="16.7109375" style="1448" customWidth="1"/>
    <col min="12297" max="12297" width="12.85546875" style="1448" customWidth="1"/>
    <col min="12298" max="12544" width="11.42578125" style="1448"/>
    <col min="12545" max="12545" width="11" style="1448" customWidth="1"/>
    <col min="12546" max="12546" width="10" style="1448" customWidth="1"/>
    <col min="12547" max="12547" width="69.42578125" style="1448" customWidth="1"/>
    <col min="12548" max="12548" width="10.28515625" style="1448" customWidth="1"/>
    <col min="12549" max="12549" width="12.42578125" style="1448" customWidth="1"/>
    <col min="12550" max="12550" width="31.85546875" style="1448" customWidth="1"/>
    <col min="12551" max="12551" width="13.5703125" style="1448" customWidth="1"/>
    <col min="12552" max="12552" width="16.7109375" style="1448" customWidth="1"/>
    <col min="12553" max="12553" width="12.85546875" style="1448" customWidth="1"/>
    <col min="12554" max="12800" width="11.42578125" style="1448"/>
    <col min="12801" max="12801" width="11" style="1448" customWidth="1"/>
    <col min="12802" max="12802" width="10" style="1448" customWidth="1"/>
    <col min="12803" max="12803" width="69.42578125" style="1448" customWidth="1"/>
    <col min="12804" max="12804" width="10.28515625" style="1448" customWidth="1"/>
    <col min="12805" max="12805" width="12.42578125" style="1448" customWidth="1"/>
    <col min="12806" max="12806" width="31.85546875" style="1448" customWidth="1"/>
    <col min="12807" max="12807" width="13.5703125" style="1448" customWidth="1"/>
    <col min="12808" max="12808" width="16.7109375" style="1448" customWidth="1"/>
    <col min="12809" max="12809" width="12.85546875" style="1448" customWidth="1"/>
    <col min="12810" max="13056" width="11.42578125" style="1448"/>
    <col min="13057" max="13057" width="11" style="1448" customWidth="1"/>
    <col min="13058" max="13058" width="10" style="1448" customWidth="1"/>
    <col min="13059" max="13059" width="69.42578125" style="1448" customWidth="1"/>
    <col min="13060" max="13060" width="10.28515625" style="1448" customWidth="1"/>
    <col min="13061" max="13061" width="12.42578125" style="1448" customWidth="1"/>
    <col min="13062" max="13062" width="31.85546875" style="1448" customWidth="1"/>
    <col min="13063" max="13063" width="13.5703125" style="1448" customWidth="1"/>
    <col min="13064" max="13064" width="16.7109375" style="1448" customWidth="1"/>
    <col min="13065" max="13065" width="12.85546875" style="1448" customWidth="1"/>
    <col min="13066" max="13312" width="11.42578125" style="1448"/>
    <col min="13313" max="13313" width="11" style="1448" customWidth="1"/>
    <col min="13314" max="13314" width="10" style="1448" customWidth="1"/>
    <col min="13315" max="13315" width="69.42578125" style="1448" customWidth="1"/>
    <col min="13316" max="13316" width="10.28515625" style="1448" customWidth="1"/>
    <col min="13317" max="13317" width="12.42578125" style="1448" customWidth="1"/>
    <col min="13318" max="13318" width="31.85546875" style="1448" customWidth="1"/>
    <col min="13319" max="13319" width="13.5703125" style="1448" customWidth="1"/>
    <col min="13320" max="13320" width="16.7109375" style="1448" customWidth="1"/>
    <col min="13321" max="13321" width="12.85546875" style="1448" customWidth="1"/>
    <col min="13322" max="13568" width="11.42578125" style="1448"/>
    <col min="13569" max="13569" width="11" style="1448" customWidth="1"/>
    <col min="13570" max="13570" width="10" style="1448" customWidth="1"/>
    <col min="13571" max="13571" width="69.42578125" style="1448" customWidth="1"/>
    <col min="13572" max="13572" width="10.28515625" style="1448" customWidth="1"/>
    <col min="13573" max="13573" width="12.42578125" style="1448" customWidth="1"/>
    <col min="13574" max="13574" width="31.85546875" style="1448" customWidth="1"/>
    <col min="13575" max="13575" width="13.5703125" style="1448" customWidth="1"/>
    <col min="13576" max="13576" width="16.7109375" style="1448" customWidth="1"/>
    <col min="13577" max="13577" width="12.85546875" style="1448" customWidth="1"/>
    <col min="13578" max="13824" width="11.42578125" style="1448"/>
    <col min="13825" max="13825" width="11" style="1448" customWidth="1"/>
    <col min="13826" max="13826" width="10" style="1448" customWidth="1"/>
    <col min="13827" max="13827" width="69.42578125" style="1448" customWidth="1"/>
    <col min="13828" max="13828" width="10.28515625" style="1448" customWidth="1"/>
    <col min="13829" max="13829" width="12.42578125" style="1448" customWidth="1"/>
    <col min="13830" max="13830" width="31.85546875" style="1448" customWidth="1"/>
    <col min="13831" max="13831" width="13.5703125" style="1448" customWidth="1"/>
    <col min="13832" max="13832" width="16.7109375" style="1448" customWidth="1"/>
    <col min="13833" max="13833" width="12.85546875" style="1448" customWidth="1"/>
    <col min="13834" max="14080" width="11.42578125" style="1448"/>
    <col min="14081" max="14081" width="11" style="1448" customWidth="1"/>
    <col min="14082" max="14082" width="10" style="1448" customWidth="1"/>
    <col min="14083" max="14083" width="69.42578125" style="1448" customWidth="1"/>
    <col min="14084" max="14084" width="10.28515625" style="1448" customWidth="1"/>
    <col min="14085" max="14085" width="12.42578125" style="1448" customWidth="1"/>
    <col min="14086" max="14086" width="31.85546875" style="1448" customWidth="1"/>
    <col min="14087" max="14087" width="13.5703125" style="1448" customWidth="1"/>
    <col min="14088" max="14088" width="16.7109375" style="1448" customWidth="1"/>
    <col min="14089" max="14089" width="12.85546875" style="1448" customWidth="1"/>
    <col min="14090" max="14336" width="11.42578125" style="1448"/>
    <col min="14337" max="14337" width="11" style="1448" customWidth="1"/>
    <col min="14338" max="14338" width="10" style="1448" customWidth="1"/>
    <col min="14339" max="14339" width="69.42578125" style="1448" customWidth="1"/>
    <col min="14340" max="14340" width="10.28515625" style="1448" customWidth="1"/>
    <col min="14341" max="14341" width="12.42578125" style="1448" customWidth="1"/>
    <col min="14342" max="14342" width="31.85546875" style="1448" customWidth="1"/>
    <col min="14343" max="14343" width="13.5703125" style="1448" customWidth="1"/>
    <col min="14344" max="14344" width="16.7109375" style="1448" customWidth="1"/>
    <col min="14345" max="14345" width="12.85546875" style="1448" customWidth="1"/>
    <col min="14346" max="14592" width="11.42578125" style="1448"/>
    <col min="14593" max="14593" width="11" style="1448" customWidth="1"/>
    <col min="14594" max="14594" width="10" style="1448" customWidth="1"/>
    <col min="14595" max="14595" width="69.42578125" style="1448" customWidth="1"/>
    <col min="14596" max="14596" width="10.28515625" style="1448" customWidth="1"/>
    <col min="14597" max="14597" width="12.42578125" style="1448" customWidth="1"/>
    <col min="14598" max="14598" width="31.85546875" style="1448" customWidth="1"/>
    <col min="14599" max="14599" width="13.5703125" style="1448" customWidth="1"/>
    <col min="14600" max="14600" width="16.7109375" style="1448" customWidth="1"/>
    <col min="14601" max="14601" width="12.85546875" style="1448" customWidth="1"/>
    <col min="14602" max="14848" width="11.42578125" style="1448"/>
    <col min="14849" max="14849" width="11" style="1448" customWidth="1"/>
    <col min="14850" max="14850" width="10" style="1448" customWidth="1"/>
    <col min="14851" max="14851" width="69.42578125" style="1448" customWidth="1"/>
    <col min="14852" max="14852" width="10.28515625" style="1448" customWidth="1"/>
    <col min="14853" max="14853" width="12.42578125" style="1448" customWidth="1"/>
    <col min="14854" max="14854" width="31.85546875" style="1448" customWidth="1"/>
    <col min="14855" max="14855" width="13.5703125" style="1448" customWidth="1"/>
    <col min="14856" max="14856" width="16.7109375" style="1448" customWidth="1"/>
    <col min="14857" max="14857" width="12.85546875" style="1448" customWidth="1"/>
    <col min="14858" max="15104" width="11.42578125" style="1448"/>
    <col min="15105" max="15105" width="11" style="1448" customWidth="1"/>
    <col min="15106" max="15106" width="10" style="1448" customWidth="1"/>
    <col min="15107" max="15107" width="69.42578125" style="1448" customWidth="1"/>
    <col min="15108" max="15108" width="10.28515625" style="1448" customWidth="1"/>
    <col min="15109" max="15109" width="12.42578125" style="1448" customWidth="1"/>
    <col min="15110" max="15110" width="31.85546875" style="1448" customWidth="1"/>
    <col min="15111" max="15111" width="13.5703125" style="1448" customWidth="1"/>
    <col min="15112" max="15112" width="16.7109375" style="1448" customWidth="1"/>
    <col min="15113" max="15113" width="12.85546875" style="1448" customWidth="1"/>
    <col min="15114" max="15360" width="11.42578125" style="1448"/>
    <col min="15361" max="15361" width="11" style="1448" customWidth="1"/>
    <col min="15362" max="15362" width="10" style="1448" customWidth="1"/>
    <col min="15363" max="15363" width="69.42578125" style="1448" customWidth="1"/>
    <col min="15364" max="15364" width="10.28515625" style="1448" customWidth="1"/>
    <col min="15365" max="15365" width="12.42578125" style="1448" customWidth="1"/>
    <col min="15366" max="15366" width="31.85546875" style="1448" customWidth="1"/>
    <col min="15367" max="15367" width="13.5703125" style="1448" customWidth="1"/>
    <col min="15368" max="15368" width="16.7109375" style="1448" customWidth="1"/>
    <col min="15369" max="15369" width="12.85546875" style="1448" customWidth="1"/>
    <col min="15370" max="15616" width="11.42578125" style="1448"/>
    <col min="15617" max="15617" width="11" style="1448" customWidth="1"/>
    <col min="15618" max="15618" width="10" style="1448" customWidth="1"/>
    <col min="15619" max="15619" width="69.42578125" style="1448" customWidth="1"/>
    <col min="15620" max="15620" width="10.28515625" style="1448" customWidth="1"/>
    <col min="15621" max="15621" width="12.42578125" style="1448" customWidth="1"/>
    <col min="15622" max="15622" width="31.85546875" style="1448" customWidth="1"/>
    <col min="15623" max="15623" width="13.5703125" style="1448" customWidth="1"/>
    <col min="15624" max="15624" width="16.7109375" style="1448" customWidth="1"/>
    <col min="15625" max="15625" width="12.85546875" style="1448" customWidth="1"/>
    <col min="15626" max="15872" width="11.42578125" style="1448"/>
    <col min="15873" max="15873" width="11" style="1448" customWidth="1"/>
    <col min="15874" max="15874" width="10" style="1448" customWidth="1"/>
    <col min="15875" max="15875" width="69.42578125" style="1448" customWidth="1"/>
    <col min="15876" max="15876" width="10.28515625" style="1448" customWidth="1"/>
    <col min="15877" max="15877" width="12.42578125" style="1448" customWidth="1"/>
    <col min="15878" max="15878" width="31.85546875" style="1448" customWidth="1"/>
    <col min="15879" max="15879" width="13.5703125" style="1448" customWidth="1"/>
    <col min="15880" max="15880" width="16.7109375" style="1448" customWidth="1"/>
    <col min="15881" max="15881" width="12.85546875" style="1448" customWidth="1"/>
    <col min="15882" max="16128" width="11.42578125" style="1448"/>
    <col min="16129" max="16129" width="11" style="1448" customWidth="1"/>
    <col min="16130" max="16130" width="10" style="1448" customWidth="1"/>
    <col min="16131" max="16131" width="69.42578125" style="1448" customWidth="1"/>
    <col min="16132" max="16132" width="10.28515625" style="1448" customWidth="1"/>
    <col min="16133" max="16133" width="12.42578125" style="1448" customWidth="1"/>
    <col min="16134" max="16134" width="31.85546875" style="1448" customWidth="1"/>
    <col min="16135" max="16135" width="13.5703125" style="1448" customWidth="1"/>
    <col min="16136" max="16136" width="16.7109375" style="1448" customWidth="1"/>
    <col min="16137" max="16137" width="12.85546875" style="1448" customWidth="1"/>
    <col min="16138" max="16384" width="11.42578125" style="1448"/>
  </cols>
  <sheetData>
    <row r="1" spans="1:9" s="1388" customFormat="1" ht="11.25">
      <c r="A1" s="1384"/>
      <c r="B1" s="1385"/>
      <c r="C1" s="1462"/>
      <c r="D1" s="1463" t="s">
        <v>4</v>
      </c>
      <c r="E1" s="1464"/>
      <c r="F1" s="1465"/>
      <c r="G1" s="1386" t="s">
        <v>5</v>
      </c>
      <c r="H1" s="1387"/>
    </row>
    <row r="2" spans="1:9" s="1388" customFormat="1" ht="11.25">
      <c r="A2" s="1389"/>
      <c r="B2" s="1390"/>
      <c r="C2" s="1391"/>
      <c r="D2" s="1466"/>
      <c r="E2" s="1466"/>
      <c r="F2" s="1467"/>
      <c r="G2" s="1392" t="s">
        <v>1207</v>
      </c>
      <c r="H2" s="1393"/>
    </row>
    <row r="3" spans="1:9" s="1388" customFormat="1" ht="20.25">
      <c r="A3" s="1389"/>
      <c r="B3" s="1476" t="s">
        <v>1206</v>
      </c>
      <c r="C3" s="1477"/>
      <c r="D3" s="1394"/>
      <c r="E3" s="1395"/>
      <c r="F3" s="1393"/>
      <c r="G3" s="1392"/>
      <c r="H3" s="1393"/>
    </row>
    <row r="4" spans="1:9" s="1388" customFormat="1" ht="11.25">
      <c r="A4" s="1389"/>
      <c r="B4" s="1390"/>
      <c r="C4" s="1391"/>
      <c r="D4" s="1468" t="s">
        <v>1195</v>
      </c>
      <c r="E4" s="1469"/>
      <c r="F4" s="1470"/>
      <c r="G4" s="1396" t="s">
        <v>6</v>
      </c>
      <c r="H4" s="1387"/>
    </row>
    <row r="5" spans="1:9" s="1388" customFormat="1" ht="24" customHeight="1">
      <c r="A5" s="1397"/>
      <c r="B5" s="1398"/>
      <c r="C5" s="1399"/>
      <c r="D5" s="1471"/>
      <c r="E5" s="1472"/>
      <c r="F5" s="1473"/>
      <c r="G5" s="1474" t="s">
        <v>7</v>
      </c>
      <c r="H5" s="1475"/>
      <c r="I5" s="1400"/>
    </row>
    <row r="6" spans="1:9" s="1409" customFormat="1" ht="17.25" customHeight="1">
      <c r="A6" s="1401"/>
      <c r="B6" s="1402"/>
      <c r="C6" s="1403" t="s">
        <v>1193</v>
      </c>
      <c r="D6" s="1404" t="s">
        <v>8</v>
      </c>
      <c r="E6" s="1404" t="s">
        <v>9</v>
      </c>
      <c r="F6" s="1405" t="s">
        <v>10</v>
      </c>
      <c r="G6" s="1406" t="s">
        <v>11</v>
      </c>
      <c r="H6" s="1407" t="s">
        <v>12</v>
      </c>
      <c r="I6" s="1408"/>
    </row>
    <row r="7" spans="1:9" s="1416" customFormat="1" ht="15.75">
      <c r="A7" s="1410" t="s">
        <v>95</v>
      </c>
      <c r="B7" s="1410" t="s">
        <v>1204</v>
      </c>
      <c r="C7" s="1411"/>
      <c r="D7" s="1411"/>
      <c r="E7" s="1411"/>
      <c r="F7" s="1412"/>
      <c r="G7" s="1413"/>
      <c r="H7" s="1414"/>
      <c r="I7" s="1415"/>
    </row>
    <row r="8" spans="1:9" s="1416" customFormat="1" ht="15">
      <c r="A8" s="1453">
        <v>1</v>
      </c>
      <c r="B8" s="1453" t="s">
        <v>65</v>
      </c>
      <c r="C8" s="1454" t="s">
        <v>1196</v>
      </c>
      <c r="D8" s="1455"/>
      <c r="E8" s="1453"/>
      <c r="F8" s="1412"/>
      <c r="G8" s="1413"/>
      <c r="H8" s="1414"/>
      <c r="I8" s="1415"/>
    </row>
    <row r="9" spans="1:9" s="1416" customFormat="1" ht="45">
      <c r="A9" s="1456">
        <v>1</v>
      </c>
      <c r="B9" s="1457" t="s">
        <v>1197</v>
      </c>
      <c r="C9" s="1460" t="s">
        <v>1198</v>
      </c>
      <c r="D9" s="1456" t="s">
        <v>1199</v>
      </c>
      <c r="E9" s="1456">
        <v>1</v>
      </c>
      <c r="F9" s="1412"/>
      <c r="G9" s="1413"/>
      <c r="H9" s="1414"/>
      <c r="I9" s="1415"/>
    </row>
    <row r="10" spans="1:9" s="1416" customFormat="1" ht="198.75" customHeight="1">
      <c r="A10" s="1456">
        <v>2</v>
      </c>
      <c r="B10" s="1457" t="s">
        <v>1200</v>
      </c>
      <c r="C10" s="1461" t="s">
        <v>1205</v>
      </c>
      <c r="D10" s="1456"/>
      <c r="E10" s="1456"/>
      <c r="F10" s="1412"/>
      <c r="G10" s="1413"/>
      <c r="H10" s="1414"/>
      <c r="I10" s="1415"/>
    </row>
    <row r="11" spans="1:9" s="1416" customFormat="1" ht="15">
      <c r="A11" s="1456">
        <v>2.1</v>
      </c>
      <c r="B11" s="1456"/>
      <c r="C11" s="1458" t="s">
        <v>1201</v>
      </c>
      <c r="D11" s="1456" t="s">
        <v>255</v>
      </c>
      <c r="E11" s="1459">
        <v>4107</v>
      </c>
      <c r="F11" s="1412"/>
      <c r="G11" s="1413"/>
      <c r="H11" s="1414"/>
      <c r="I11" s="1415"/>
    </row>
    <row r="12" spans="1:9" s="1416" customFormat="1" ht="15">
      <c r="A12" s="1456">
        <v>2.2000000000000002</v>
      </c>
      <c r="B12" s="1456"/>
      <c r="C12" s="1458" t="s">
        <v>1202</v>
      </c>
      <c r="D12" s="1456" t="s">
        <v>255</v>
      </c>
      <c r="E12" s="1459">
        <v>2730</v>
      </c>
      <c r="F12" s="1412"/>
      <c r="G12" s="1413"/>
      <c r="H12" s="1414"/>
      <c r="I12" s="1415"/>
    </row>
    <row r="13" spans="1:9" s="1416" customFormat="1" ht="15">
      <c r="A13" s="1456">
        <v>2.2999999999999998</v>
      </c>
      <c r="B13" s="1456"/>
      <c r="C13" s="1458" t="s">
        <v>1203</v>
      </c>
      <c r="D13" s="1456" t="s">
        <v>255</v>
      </c>
      <c r="E13" s="1459">
        <v>18890</v>
      </c>
      <c r="F13" s="1412"/>
      <c r="G13" s="1413"/>
      <c r="H13" s="1414"/>
      <c r="I13" s="1415"/>
    </row>
    <row r="14" spans="1:9" s="1422" customFormat="1" ht="12.75" customHeight="1">
      <c r="A14" s="1417"/>
      <c r="B14" s="1418"/>
      <c r="C14" s="1419" t="s">
        <v>13</v>
      </c>
      <c r="D14" s="1420"/>
      <c r="E14" s="1420"/>
      <c r="F14" s="1421"/>
      <c r="G14" s="1"/>
      <c r="H14" s="2"/>
    </row>
    <row r="15" spans="1:9" s="1422" customFormat="1">
      <c r="A15" s="1417"/>
      <c r="B15" s="1423"/>
      <c r="C15" s="1424"/>
      <c r="D15" s="1420"/>
      <c r="E15" s="1420"/>
      <c r="F15" s="1417"/>
      <c r="G15" s="3"/>
      <c r="H15" s="4"/>
    </row>
    <row r="16" spans="1:9" s="1422" customFormat="1">
      <c r="A16" s="1417"/>
      <c r="B16" s="1418"/>
      <c r="C16" s="1419" t="s">
        <v>14</v>
      </c>
      <c r="D16" s="1420"/>
      <c r="E16" s="1420"/>
      <c r="F16" s="1417"/>
      <c r="G16" s="3"/>
      <c r="H16" s="4"/>
    </row>
    <row r="17" spans="1:8" s="1422" customFormat="1">
      <c r="A17" s="1417"/>
      <c r="B17" s="1423"/>
      <c r="C17" s="1424"/>
      <c r="D17" s="1420"/>
      <c r="E17" s="1420"/>
      <c r="F17" s="1417"/>
      <c r="G17" s="3"/>
      <c r="H17" s="4"/>
    </row>
    <row r="18" spans="1:8" s="1422" customFormat="1">
      <c r="A18" s="1425"/>
      <c r="B18" s="1426"/>
      <c r="C18" s="1427" t="s">
        <v>15</v>
      </c>
      <c r="D18" s="1428"/>
      <c r="E18" s="1429"/>
      <c r="F18" s="1425"/>
      <c r="G18" s="5"/>
      <c r="H18" s="6"/>
    </row>
    <row r="19" spans="1:8" s="1422" customFormat="1">
      <c r="A19" s="1421"/>
      <c r="B19" s="1430"/>
      <c r="C19" s="1431"/>
      <c r="D19" s="1432" t="s">
        <v>16</v>
      </c>
      <c r="E19" s="1433"/>
      <c r="F19" s="1434"/>
      <c r="G19" s="1435"/>
      <c r="H19" s="1436"/>
    </row>
    <row r="20" spans="1:8" s="1422" customFormat="1">
      <c r="A20" s="1417"/>
      <c r="B20" s="1423"/>
      <c r="C20" s="1437" t="s">
        <v>17</v>
      </c>
      <c r="D20" s="1438"/>
      <c r="E20" s="1438"/>
      <c r="F20" s="1439"/>
      <c r="G20" s="1440"/>
      <c r="H20" s="1441"/>
    </row>
    <row r="21" spans="1:8" s="1422" customFormat="1" ht="12.75" customHeight="1">
      <c r="A21" s="1417"/>
      <c r="B21" s="1423"/>
      <c r="C21" s="1437" t="s">
        <v>18</v>
      </c>
      <c r="D21" s="1442" t="s">
        <v>19</v>
      </c>
      <c r="E21" s="1438"/>
      <c r="F21" s="1439"/>
      <c r="G21" s="1440"/>
      <c r="H21" s="1441"/>
    </row>
    <row r="22" spans="1:8" s="1422" customFormat="1">
      <c r="A22" s="1425"/>
      <c r="B22" s="1426"/>
      <c r="C22" s="1443"/>
      <c r="D22" s="1444"/>
      <c r="E22" s="1444"/>
      <c r="F22" s="1445"/>
      <c r="G22" s="1446"/>
      <c r="H22" s="1447"/>
    </row>
    <row r="24" spans="1:8" ht="12.75" customHeight="1"/>
    <row r="25" spans="1:8">
      <c r="D25" s="1451" t="s">
        <v>1194</v>
      </c>
    </row>
    <row r="27" spans="1:8" ht="12.75" customHeight="1"/>
  </sheetData>
  <mergeCells count="4">
    <mergeCell ref="D1:F2"/>
    <mergeCell ref="D4:F5"/>
    <mergeCell ref="G5:H5"/>
    <mergeCell ref="B3:C3"/>
  </mergeCells>
  <printOptions horizontalCentered="1"/>
  <pageMargins left="0.19685039370078741" right="0.19685039370078741" top="0.59055118110236227" bottom="0.59055118110236227" header="0" footer="0"/>
  <pageSetup scale="65" orientation="landscape" r:id="rId1"/>
  <headerFooter alignWithMargins="0">
    <oddFooter>&amp;LProyecto de Convocatoria&amp;CProyecto de Convocatoria&amp;RProyecto de Convocatoria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workbookViewId="0">
      <selection activeCell="D31" sqref="D31"/>
    </sheetView>
  </sheetViews>
  <sheetFormatPr baseColWidth="10" defaultRowHeight="12.75"/>
  <cols>
    <col min="1" max="1" width="5.28515625" style="256" bestFit="1" customWidth="1"/>
    <col min="2" max="3" width="12.7109375" style="180" customWidth="1"/>
    <col min="4" max="4" width="15.7109375" style="180" customWidth="1"/>
    <col min="5" max="5" width="3.7109375" style="256" customWidth="1"/>
    <col min="6" max="9" width="13.7109375" style="180" customWidth="1"/>
    <col min="10" max="256" width="11.42578125" style="180"/>
    <col min="257" max="257" width="5.28515625" style="180" bestFit="1" customWidth="1"/>
    <col min="258" max="259" width="12.7109375" style="180" customWidth="1"/>
    <col min="260" max="260" width="15.7109375" style="180" customWidth="1"/>
    <col min="261" max="261" width="3.7109375" style="180" customWidth="1"/>
    <col min="262" max="265" width="13.7109375" style="180" customWidth="1"/>
    <col min="266" max="512" width="11.42578125" style="180"/>
    <col min="513" max="513" width="5.28515625" style="180" bestFit="1" customWidth="1"/>
    <col min="514" max="515" width="12.7109375" style="180" customWidth="1"/>
    <col min="516" max="516" width="15.7109375" style="180" customWidth="1"/>
    <col min="517" max="517" width="3.7109375" style="180" customWidth="1"/>
    <col min="518" max="521" width="13.7109375" style="180" customWidth="1"/>
    <col min="522" max="768" width="11.42578125" style="180"/>
    <col min="769" max="769" width="5.28515625" style="180" bestFit="1" customWidth="1"/>
    <col min="770" max="771" width="12.7109375" style="180" customWidth="1"/>
    <col min="772" max="772" width="15.7109375" style="180" customWidth="1"/>
    <col min="773" max="773" width="3.7109375" style="180" customWidth="1"/>
    <col min="774" max="777" width="13.7109375" style="180" customWidth="1"/>
    <col min="778" max="1024" width="11.42578125" style="180"/>
    <col min="1025" max="1025" width="5.28515625" style="180" bestFit="1" customWidth="1"/>
    <col min="1026" max="1027" width="12.7109375" style="180" customWidth="1"/>
    <col min="1028" max="1028" width="15.7109375" style="180" customWidth="1"/>
    <col min="1029" max="1029" width="3.7109375" style="180" customWidth="1"/>
    <col min="1030" max="1033" width="13.7109375" style="180" customWidth="1"/>
    <col min="1034" max="1280" width="11.42578125" style="180"/>
    <col min="1281" max="1281" width="5.28515625" style="180" bestFit="1" customWidth="1"/>
    <col min="1282" max="1283" width="12.7109375" style="180" customWidth="1"/>
    <col min="1284" max="1284" width="15.7109375" style="180" customWidth="1"/>
    <col min="1285" max="1285" width="3.7109375" style="180" customWidth="1"/>
    <col min="1286" max="1289" width="13.7109375" style="180" customWidth="1"/>
    <col min="1290" max="1536" width="11.42578125" style="180"/>
    <col min="1537" max="1537" width="5.28515625" style="180" bestFit="1" customWidth="1"/>
    <col min="1538" max="1539" width="12.7109375" style="180" customWidth="1"/>
    <col min="1540" max="1540" width="15.7109375" style="180" customWidth="1"/>
    <col min="1541" max="1541" width="3.7109375" style="180" customWidth="1"/>
    <col min="1542" max="1545" width="13.7109375" style="180" customWidth="1"/>
    <col min="1546" max="1792" width="11.42578125" style="180"/>
    <col min="1793" max="1793" width="5.28515625" style="180" bestFit="1" customWidth="1"/>
    <col min="1794" max="1795" width="12.7109375" style="180" customWidth="1"/>
    <col min="1796" max="1796" width="15.7109375" style="180" customWidth="1"/>
    <col min="1797" max="1797" width="3.7109375" style="180" customWidth="1"/>
    <col min="1798" max="1801" width="13.7109375" style="180" customWidth="1"/>
    <col min="1802" max="2048" width="11.42578125" style="180"/>
    <col min="2049" max="2049" width="5.28515625" style="180" bestFit="1" customWidth="1"/>
    <col min="2050" max="2051" width="12.7109375" style="180" customWidth="1"/>
    <col min="2052" max="2052" width="15.7109375" style="180" customWidth="1"/>
    <col min="2053" max="2053" width="3.7109375" style="180" customWidth="1"/>
    <col min="2054" max="2057" width="13.7109375" style="180" customWidth="1"/>
    <col min="2058" max="2304" width="11.42578125" style="180"/>
    <col min="2305" max="2305" width="5.28515625" style="180" bestFit="1" customWidth="1"/>
    <col min="2306" max="2307" width="12.7109375" style="180" customWidth="1"/>
    <col min="2308" max="2308" width="15.7109375" style="180" customWidth="1"/>
    <col min="2309" max="2309" width="3.7109375" style="180" customWidth="1"/>
    <col min="2310" max="2313" width="13.7109375" style="180" customWidth="1"/>
    <col min="2314" max="2560" width="11.42578125" style="180"/>
    <col min="2561" max="2561" width="5.28515625" style="180" bestFit="1" customWidth="1"/>
    <col min="2562" max="2563" width="12.7109375" style="180" customWidth="1"/>
    <col min="2564" max="2564" width="15.7109375" style="180" customWidth="1"/>
    <col min="2565" max="2565" width="3.7109375" style="180" customWidth="1"/>
    <col min="2566" max="2569" width="13.7109375" style="180" customWidth="1"/>
    <col min="2570" max="2816" width="11.42578125" style="180"/>
    <col min="2817" max="2817" width="5.28515625" style="180" bestFit="1" customWidth="1"/>
    <col min="2818" max="2819" width="12.7109375" style="180" customWidth="1"/>
    <col min="2820" max="2820" width="15.7109375" style="180" customWidth="1"/>
    <col min="2821" max="2821" width="3.7109375" style="180" customWidth="1"/>
    <col min="2822" max="2825" width="13.7109375" style="180" customWidth="1"/>
    <col min="2826" max="3072" width="11.42578125" style="180"/>
    <col min="3073" max="3073" width="5.28515625" style="180" bestFit="1" customWidth="1"/>
    <col min="3074" max="3075" width="12.7109375" style="180" customWidth="1"/>
    <col min="3076" max="3076" width="15.7109375" style="180" customWidth="1"/>
    <col min="3077" max="3077" width="3.7109375" style="180" customWidth="1"/>
    <col min="3078" max="3081" width="13.7109375" style="180" customWidth="1"/>
    <col min="3082" max="3328" width="11.42578125" style="180"/>
    <col min="3329" max="3329" width="5.28515625" style="180" bestFit="1" customWidth="1"/>
    <col min="3330" max="3331" width="12.7109375" style="180" customWidth="1"/>
    <col min="3332" max="3332" width="15.7109375" style="180" customWidth="1"/>
    <col min="3333" max="3333" width="3.7109375" style="180" customWidth="1"/>
    <col min="3334" max="3337" width="13.7109375" style="180" customWidth="1"/>
    <col min="3338" max="3584" width="11.42578125" style="180"/>
    <col min="3585" max="3585" width="5.28515625" style="180" bestFit="1" customWidth="1"/>
    <col min="3586" max="3587" width="12.7109375" style="180" customWidth="1"/>
    <col min="3588" max="3588" width="15.7109375" style="180" customWidth="1"/>
    <col min="3589" max="3589" width="3.7109375" style="180" customWidth="1"/>
    <col min="3590" max="3593" width="13.7109375" style="180" customWidth="1"/>
    <col min="3594" max="3840" width="11.42578125" style="180"/>
    <col min="3841" max="3841" width="5.28515625" style="180" bestFit="1" customWidth="1"/>
    <col min="3842" max="3843" width="12.7109375" style="180" customWidth="1"/>
    <col min="3844" max="3844" width="15.7109375" style="180" customWidth="1"/>
    <col min="3845" max="3845" width="3.7109375" style="180" customWidth="1"/>
    <col min="3846" max="3849" width="13.7109375" style="180" customWidth="1"/>
    <col min="3850" max="4096" width="11.42578125" style="180"/>
    <col min="4097" max="4097" width="5.28515625" style="180" bestFit="1" customWidth="1"/>
    <col min="4098" max="4099" width="12.7109375" style="180" customWidth="1"/>
    <col min="4100" max="4100" width="15.7109375" style="180" customWidth="1"/>
    <col min="4101" max="4101" width="3.7109375" style="180" customWidth="1"/>
    <col min="4102" max="4105" width="13.7109375" style="180" customWidth="1"/>
    <col min="4106" max="4352" width="11.42578125" style="180"/>
    <col min="4353" max="4353" width="5.28515625" style="180" bestFit="1" customWidth="1"/>
    <col min="4354" max="4355" width="12.7109375" style="180" customWidth="1"/>
    <col min="4356" max="4356" width="15.7109375" style="180" customWidth="1"/>
    <col min="4357" max="4357" width="3.7109375" style="180" customWidth="1"/>
    <col min="4358" max="4361" width="13.7109375" style="180" customWidth="1"/>
    <col min="4362" max="4608" width="11.42578125" style="180"/>
    <col min="4609" max="4609" width="5.28515625" style="180" bestFit="1" customWidth="1"/>
    <col min="4610" max="4611" width="12.7109375" style="180" customWidth="1"/>
    <col min="4612" max="4612" width="15.7109375" style="180" customWidth="1"/>
    <col min="4613" max="4613" width="3.7109375" style="180" customWidth="1"/>
    <col min="4614" max="4617" width="13.7109375" style="180" customWidth="1"/>
    <col min="4618" max="4864" width="11.42578125" style="180"/>
    <col min="4865" max="4865" width="5.28515625" style="180" bestFit="1" customWidth="1"/>
    <col min="4866" max="4867" width="12.7109375" style="180" customWidth="1"/>
    <col min="4868" max="4868" width="15.7109375" style="180" customWidth="1"/>
    <col min="4869" max="4869" width="3.7109375" style="180" customWidth="1"/>
    <col min="4870" max="4873" width="13.7109375" style="180" customWidth="1"/>
    <col min="4874" max="5120" width="11.42578125" style="180"/>
    <col min="5121" max="5121" width="5.28515625" style="180" bestFit="1" customWidth="1"/>
    <col min="5122" max="5123" width="12.7109375" style="180" customWidth="1"/>
    <col min="5124" max="5124" width="15.7109375" style="180" customWidth="1"/>
    <col min="5125" max="5125" width="3.7109375" style="180" customWidth="1"/>
    <col min="5126" max="5129" width="13.7109375" style="180" customWidth="1"/>
    <col min="5130" max="5376" width="11.42578125" style="180"/>
    <col min="5377" max="5377" width="5.28515625" style="180" bestFit="1" customWidth="1"/>
    <col min="5378" max="5379" width="12.7109375" style="180" customWidth="1"/>
    <col min="5380" max="5380" width="15.7109375" style="180" customWidth="1"/>
    <col min="5381" max="5381" width="3.7109375" style="180" customWidth="1"/>
    <col min="5382" max="5385" width="13.7109375" style="180" customWidth="1"/>
    <col min="5386" max="5632" width="11.42578125" style="180"/>
    <col min="5633" max="5633" width="5.28515625" style="180" bestFit="1" customWidth="1"/>
    <col min="5634" max="5635" width="12.7109375" style="180" customWidth="1"/>
    <col min="5636" max="5636" width="15.7109375" style="180" customWidth="1"/>
    <col min="5637" max="5637" width="3.7109375" style="180" customWidth="1"/>
    <col min="5638" max="5641" width="13.7109375" style="180" customWidth="1"/>
    <col min="5642" max="5888" width="11.42578125" style="180"/>
    <col min="5889" max="5889" width="5.28515625" style="180" bestFit="1" customWidth="1"/>
    <col min="5890" max="5891" width="12.7109375" style="180" customWidth="1"/>
    <col min="5892" max="5892" width="15.7109375" style="180" customWidth="1"/>
    <col min="5893" max="5893" width="3.7109375" style="180" customWidth="1"/>
    <col min="5894" max="5897" width="13.7109375" style="180" customWidth="1"/>
    <col min="5898" max="6144" width="11.42578125" style="180"/>
    <col min="6145" max="6145" width="5.28515625" style="180" bestFit="1" customWidth="1"/>
    <col min="6146" max="6147" width="12.7109375" style="180" customWidth="1"/>
    <col min="6148" max="6148" width="15.7109375" style="180" customWidth="1"/>
    <col min="6149" max="6149" width="3.7109375" style="180" customWidth="1"/>
    <col min="6150" max="6153" width="13.7109375" style="180" customWidth="1"/>
    <col min="6154" max="6400" width="11.42578125" style="180"/>
    <col min="6401" max="6401" width="5.28515625" style="180" bestFit="1" customWidth="1"/>
    <col min="6402" max="6403" width="12.7109375" style="180" customWidth="1"/>
    <col min="6404" max="6404" width="15.7109375" style="180" customWidth="1"/>
    <col min="6405" max="6405" width="3.7109375" style="180" customWidth="1"/>
    <col min="6406" max="6409" width="13.7109375" style="180" customWidth="1"/>
    <col min="6410" max="6656" width="11.42578125" style="180"/>
    <col min="6657" max="6657" width="5.28515625" style="180" bestFit="1" customWidth="1"/>
    <col min="6658" max="6659" width="12.7109375" style="180" customWidth="1"/>
    <col min="6660" max="6660" width="15.7109375" style="180" customWidth="1"/>
    <col min="6661" max="6661" width="3.7109375" style="180" customWidth="1"/>
    <col min="6662" max="6665" width="13.7109375" style="180" customWidth="1"/>
    <col min="6666" max="6912" width="11.42578125" style="180"/>
    <col min="6913" max="6913" width="5.28515625" style="180" bestFit="1" customWidth="1"/>
    <col min="6914" max="6915" width="12.7109375" style="180" customWidth="1"/>
    <col min="6916" max="6916" width="15.7109375" style="180" customWidth="1"/>
    <col min="6917" max="6917" width="3.7109375" style="180" customWidth="1"/>
    <col min="6918" max="6921" width="13.7109375" style="180" customWidth="1"/>
    <col min="6922" max="7168" width="11.42578125" style="180"/>
    <col min="7169" max="7169" width="5.28515625" style="180" bestFit="1" customWidth="1"/>
    <col min="7170" max="7171" width="12.7109375" style="180" customWidth="1"/>
    <col min="7172" max="7172" width="15.7109375" style="180" customWidth="1"/>
    <col min="7173" max="7173" width="3.7109375" style="180" customWidth="1"/>
    <col min="7174" max="7177" width="13.7109375" style="180" customWidth="1"/>
    <col min="7178" max="7424" width="11.42578125" style="180"/>
    <col min="7425" max="7425" width="5.28515625" style="180" bestFit="1" customWidth="1"/>
    <col min="7426" max="7427" width="12.7109375" style="180" customWidth="1"/>
    <col min="7428" max="7428" width="15.7109375" style="180" customWidth="1"/>
    <col min="7429" max="7429" width="3.7109375" style="180" customWidth="1"/>
    <col min="7430" max="7433" width="13.7109375" style="180" customWidth="1"/>
    <col min="7434" max="7680" width="11.42578125" style="180"/>
    <col min="7681" max="7681" width="5.28515625" style="180" bestFit="1" customWidth="1"/>
    <col min="7682" max="7683" width="12.7109375" style="180" customWidth="1"/>
    <col min="7684" max="7684" width="15.7109375" style="180" customWidth="1"/>
    <col min="7685" max="7685" width="3.7109375" style="180" customWidth="1"/>
    <col min="7686" max="7689" width="13.7109375" style="180" customWidth="1"/>
    <col min="7690" max="7936" width="11.42578125" style="180"/>
    <col min="7937" max="7937" width="5.28515625" style="180" bestFit="1" customWidth="1"/>
    <col min="7938" max="7939" width="12.7109375" style="180" customWidth="1"/>
    <col min="7940" max="7940" width="15.7109375" style="180" customWidth="1"/>
    <col min="7941" max="7941" width="3.7109375" style="180" customWidth="1"/>
    <col min="7942" max="7945" width="13.7109375" style="180" customWidth="1"/>
    <col min="7946" max="8192" width="11.42578125" style="180"/>
    <col min="8193" max="8193" width="5.28515625" style="180" bestFit="1" customWidth="1"/>
    <col min="8194" max="8195" width="12.7109375" style="180" customWidth="1"/>
    <col min="8196" max="8196" width="15.7109375" style="180" customWidth="1"/>
    <col min="8197" max="8197" width="3.7109375" style="180" customWidth="1"/>
    <col min="8198" max="8201" width="13.7109375" style="180" customWidth="1"/>
    <col min="8202" max="8448" width="11.42578125" style="180"/>
    <col min="8449" max="8449" width="5.28515625" style="180" bestFit="1" customWidth="1"/>
    <col min="8450" max="8451" width="12.7109375" style="180" customWidth="1"/>
    <col min="8452" max="8452" width="15.7109375" style="180" customWidth="1"/>
    <col min="8453" max="8453" width="3.7109375" style="180" customWidth="1"/>
    <col min="8454" max="8457" width="13.7109375" style="180" customWidth="1"/>
    <col min="8458" max="8704" width="11.42578125" style="180"/>
    <col min="8705" max="8705" width="5.28515625" style="180" bestFit="1" customWidth="1"/>
    <col min="8706" max="8707" width="12.7109375" style="180" customWidth="1"/>
    <col min="8708" max="8708" width="15.7109375" style="180" customWidth="1"/>
    <col min="8709" max="8709" width="3.7109375" style="180" customWidth="1"/>
    <col min="8710" max="8713" width="13.7109375" style="180" customWidth="1"/>
    <col min="8714" max="8960" width="11.42578125" style="180"/>
    <col min="8961" max="8961" width="5.28515625" style="180" bestFit="1" customWidth="1"/>
    <col min="8962" max="8963" width="12.7109375" style="180" customWidth="1"/>
    <col min="8964" max="8964" width="15.7109375" style="180" customWidth="1"/>
    <col min="8965" max="8965" width="3.7109375" style="180" customWidth="1"/>
    <col min="8966" max="8969" width="13.7109375" style="180" customWidth="1"/>
    <col min="8970" max="9216" width="11.42578125" style="180"/>
    <col min="9217" max="9217" width="5.28515625" style="180" bestFit="1" customWidth="1"/>
    <col min="9218" max="9219" width="12.7109375" style="180" customWidth="1"/>
    <col min="9220" max="9220" width="15.7109375" style="180" customWidth="1"/>
    <col min="9221" max="9221" width="3.7109375" style="180" customWidth="1"/>
    <col min="9222" max="9225" width="13.7109375" style="180" customWidth="1"/>
    <col min="9226" max="9472" width="11.42578125" style="180"/>
    <col min="9473" max="9473" width="5.28515625" style="180" bestFit="1" customWidth="1"/>
    <col min="9474" max="9475" width="12.7109375" style="180" customWidth="1"/>
    <col min="9476" max="9476" width="15.7109375" style="180" customWidth="1"/>
    <col min="9477" max="9477" width="3.7109375" style="180" customWidth="1"/>
    <col min="9478" max="9481" width="13.7109375" style="180" customWidth="1"/>
    <col min="9482" max="9728" width="11.42578125" style="180"/>
    <col min="9729" max="9729" width="5.28515625" style="180" bestFit="1" customWidth="1"/>
    <col min="9730" max="9731" width="12.7109375" style="180" customWidth="1"/>
    <col min="9732" max="9732" width="15.7109375" style="180" customWidth="1"/>
    <col min="9733" max="9733" width="3.7109375" style="180" customWidth="1"/>
    <col min="9734" max="9737" width="13.7109375" style="180" customWidth="1"/>
    <col min="9738" max="9984" width="11.42578125" style="180"/>
    <col min="9985" max="9985" width="5.28515625" style="180" bestFit="1" customWidth="1"/>
    <col min="9986" max="9987" width="12.7109375" style="180" customWidth="1"/>
    <col min="9988" max="9988" width="15.7109375" style="180" customWidth="1"/>
    <col min="9989" max="9989" width="3.7109375" style="180" customWidth="1"/>
    <col min="9990" max="9993" width="13.7109375" style="180" customWidth="1"/>
    <col min="9994" max="10240" width="11.42578125" style="180"/>
    <col min="10241" max="10241" width="5.28515625" style="180" bestFit="1" customWidth="1"/>
    <col min="10242" max="10243" width="12.7109375" style="180" customWidth="1"/>
    <col min="10244" max="10244" width="15.7109375" style="180" customWidth="1"/>
    <col min="10245" max="10245" width="3.7109375" style="180" customWidth="1"/>
    <col min="10246" max="10249" width="13.7109375" style="180" customWidth="1"/>
    <col min="10250" max="10496" width="11.42578125" style="180"/>
    <col min="10497" max="10497" width="5.28515625" style="180" bestFit="1" customWidth="1"/>
    <col min="10498" max="10499" width="12.7109375" style="180" customWidth="1"/>
    <col min="10500" max="10500" width="15.7109375" style="180" customWidth="1"/>
    <col min="10501" max="10501" width="3.7109375" style="180" customWidth="1"/>
    <col min="10502" max="10505" width="13.7109375" style="180" customWidth="1"/>
    <col min="10506" max="10752" width="11.42578125" style="180"/>
    <col min="10753" max="10753" width="5.28515625" style="180" bestFit="1" customWidth="1"/>
    <col min="10754" max="10755" width="12.7109375" style="180" customWidth="1"/>
    <col min="10756" max="10756" width="15.7109375" style="180" customWidth="1"/>
    <col min="10757" max="10757" width="3.7109375" style="180" customWidth="1"/>
    <col min="10758" max="10761" width="13.7109375" style="180" customWidth="1"/>
    <col min="10762" max="11008" width="11.42578125" style="180"/>
    <col min="11009" max="11009" width="5.28515625" style="180" bestFit="1" customWidth="1"/>
    <col min="11010" max="11011" width="12.7109375" style="180" customWidth="1"/>
    <col min="11012" max="11012" width="15.7109375" style="180" customWidth="1"/>
    <col min="11013" max="11013" width="3.7109375" style="180" customWidth="1"/>
    <col min="11014" max="11017" width="13.7109375" style="180" customWidth="1"/>
    <col min="11018" max="11264" width="11.42578125" style="180"/>
    <col min="11265" max="11265" width="5.28515625" style="180" bestFit="1" customWidth="1"/>
    <col min="11266" max="11267" width="12.7109375" style="180" customWidth="1"/>
    <col min="11268" max="11268" width="15.7109375" style="180" customWidth="1"/>
    <col min="11269" max="11269" width="3.7109375" style="180" customWidth="1"/>
    <col min="11270" max="11273" width="13.7109375" style="180" customWidth="1"/>
    <col min="11274" max="11520" width="11.42578125" style="180"/>
    <col min="11521" max="11521" width="5.28515625" style="180" bestFit="1" customWidth="1"/>
    <col min="11522" max="11523" width="12.7109375" style="180" customWidth="1"/>
    <col min="11524" max="11524" width="15.7109375" style="180" customWidth="1"/>
    <col min="11525" max="11525" width="3.7109375" style="180" customWidth="1"/>
    <col min="11526" max="11529" width="13.7109375" style="180" customWidth="1"/>
    <col min="11530" max="11776" width="11.42578125" style="180"/>
    <col min="11777" max="11777" width="5.28515625" style="180" bestFit="1" customWidth="1"/>
    <col min="11778" max="11779" width="12.7109375" style="180" customWidth="1"/>
    <col min="11780" max="11780" width="15.7109375" style="180" customWidth="1"/>
    <col min="11781" max="11781" width="3.7109375" style="180" customWidth="1"/>
    <col min="11782" max="11785" width="13.7109375" style="180" customWidth="1"/>
    <col min="11786" max="12032" width="11.42578125" style="180"/>
    <col min="12033" max="12033" width="5.28515625" style="180" bestFit="1" customWidth="1"/>
    <col min="12034" max="12035" width="12.7109375" style="180" customWidth="1"/>
    <col min="12036" max="12036" width="15.7109375" style="180" customWidth="1"/>
    <col min="12037" max="12037" width="3.7109375" style="180" customWidth="1"/>
    <col min="12038" max="12041" width="13.7109375" style="180" customWidth="1"/>
    <col min="12042" max="12288" width="11.42578125" style="180"/>
    <col min="12289" max="12289" width="5.28515625" style="180" bestFit="1" customWidth="1"/>
    <col min="12290" max="12291" width="12.7109375" style="180" customWidth="1"/>
    <col min="12292" max="12292" width="15.7109375" style="180" customWidth="1"/>
    <col min="12293" max="12293" width="3.7109375" style="180" customWidth="1"/>
    <col min="12294" max="12297" width="13.7109375" style="180" customWidth="1"/>
    <col min="12298" max="12544" width="11.42578125" style="180"/>
    <col min="12545" max="12545" width="5.28515625" style="180" bestFit="1" customWidth="1"/>
    <col min="12546" max="12547" width="12.7109375" style="180" customWidth="1"/>
    <col min="12548" max="12548" width="15.7109375" style="180" customWidth="1"/>
    <col min="12549" max="12549" width="3.7109375" style="180" customWidth="1"/>
    <col min="12550" max="12553" width="13.7109375" style="180" customWidth="1"/>
    <col min="12554" max="12800" width="11.42578125" style="180"/>
    <col min="12801" max="12801" width="5.28515625" style="180" bestFit="1" customWidth="1"/>
    <col min="12802" max="12803" width="12.7109375" style="180" customWidth="1"/>
    <col min="12804" max="12804" width="15.7109375" style="180" customWidth="1"/>
    <col min="12805" max="12805" width="3.7109375" style="180" customWidth="1"/>
    <col min="12806" max="12809" width="13.7109375" style="180" customWidth="1"/>
    <col min="12810" max="13056" width="11.42578125" style="180"/>
    <col min="13057" max="13057" width="5.28515625" style="180" bestFit="1" customWidth="1"/>
    <col min="13058" max="13059" width="12.7109375" style="180" customWidth="1"/>
    <col min="13060" max="13060" width="15.7109375" style="180" customWidth="1"/>
    <col min="13061" max="13061" width="3.7109375" style="180" customWidth="1"/>
    <col min="13062" max="13065" width="13.7109375" style="180" customWidth="1"/>
    <col min="13066" max="13312" width="11.42578125" style="180"/>
    <col min="13313" max="13313" width="5.28515625" style="180" bestFit="1" customWidth="1"/>
    <col min="13314" max="13315" width="12.7109375" style="180" customWidth="1"/>
    <col min="13316" max="13316" width="15.7109375" style="180" customWidth="1"/>
    <col min="13317" max="13317" width="3.7109375" style="180" customWidth="1"/>
    <col min="13318" max="13321" width="13.7109375" style="180" customWidth="1"/>
    <col min="13322" max="13568" width="11.42578125" style="180"/>
    <col min="13569" max="13569" width="5.28515625" style="180" bestFit="1" customWidth="1"/>
    <col min="13570" max="13571" width="12.7109375" style="180" customWidth="1"/>
    <col min="13572" max="13572" width="15.7109375" style="180" customWidth="1"/>
    <col min="13573" max="13573" width="3.7109375" style="180" customWidth="1"/>
    <col min="13574" max="13577" width="13.7109375" style="180" customWidth="1"/>
    <col min="13578" max="13824" width="11.42578125" style="180"/>
    <col min="13825" max="13825" width="5.28515625" style="180" bestFit="1" customWidth="1"/>
    <col min="13826" max="13827" width="12.7109375" style="180" customWidth="1"/>
    <col min="13828" max="13828" width="15.7109375" style="180" customWidth="1"/>
    <col min="13829" max="13829" width="3.7109375" style="180" customWidth="1"/>
    <col min="13830" max="13833" width="13.7109375" style="180" customWidth="1"/>
    <col min="13834" max="14080" width="11.42578125" style="180"/>
    <col min="14081" max="14081" width="5.28515625" style="180" bestFit="1" customWidth="1"/>
    <col min="14082" max="14083" width="12.7109375" style="180" customWidth="1"/>
    <col min="14084" max="14084" width="15.7109375" style="180" customWidth="1"/>
    <col min="14085" max="14085" width="3.7109375" style="180" customWidth="1"/>
    <col min="14086" max="14089" width="13.7109375" style="180" customWidth="1"/>
    <col min="14090" max="14336" width="11.42578125" style="180"/>
    <col min="14337" max="14337" width="5.28515625" style="180" bestFit="1" customWidth="1"/>
    <col min="14338" max="14339" width="12.7109375" style="180" customWidth="1"/>
    <col min="14340" max="14340" width="15.7109375" style="180" customWidth="1"/>
    <col min="14341" max="14341" width="3.7109375" style="180" customWidth="1"/>
    <col min="14342" max="14345" width="13.7109375" style="180" customWidth="1"/>
    <col min="14346" max="14592" width="11.42578125" style="180"/>
    <col min="14593" max="14593" width="5.28515625" style="180" bestFit="1" customWidth="1"/>
    <col min="14594" max="14595" width="12.7109375" style="180" customWidth="1"/>
    <col min="14596" max="14596" width="15.7109375" style="180" customWidth="1"/>
    <col min="14597" max="14597" width="3.7109375" style="180" customWidth="1"/>
    <col min="14598" max="14601" width="13.7109375" style="180" customWidth="1"/>
    <col min="14602" max="14848" width="11.42578125" style="180"/>
    <col min="14849" max="14849" width="5.28515625" style="180" bestFit="1" customWidth="1"/>
    <col min="14850" max="14851" width="12.7109375" style="180" customWidth="1"/>
    <col min="14852" max="14852" width="15.7109375" style="180" customWidth="1"/>
    <col min="14853" max="14853" width="3.7109375" style="180" customWidth="1"/>
    <col min="14854" max="14857" width="13.7109375" style="180" customWidth="1"/>
    <col min="14858" max="15104" width="11.42578125" style="180"/>
    <col min="15105" max="15105" width="5.28515625" style="180" bestFit="1" customWidth="1"/>
    <col min="15106" max="15107" width="12.7109375" style="180" customWidth="1"/>
    <col min="15108" max="15108" width="15.7109375" style="180" customWidth="1"/>
    <col min="15109" max="15109" width="3.7109375" style="180" customWidth="1"/>
    <col min="15110" max="15113" width="13.7109375" style="180" customWidth="1"/>
    <col min="15114" max="15360" width="11.42578125" style="180"/>
    <col min="15361" max="15361" width="5.28515625" style="180" bestFit="1" customWidth="1"/>
    <col min="15362" max="15363" width="12.7109375" style="180" customWidth="1"/>
    <col min="15364" max="15364" width="15.7109375" style="180" customWidth="1"/>
    <col min="15365" max="15365" width="3.7109375" style="180" customWidth="1"/>
    <col min="15366" max="15369" width="13.7109375" style="180" customWidth="1"/>
    <col min="15370" max="15616" width="11.42578125" style="180"/>
    <col min="15617" max="15617" width="5.28515625" style="180" bestFit="1" customWidth="1"/>
    <col min="15618" max="15619" width="12.7109375" style="180" customWidth="1"/>
    <col min="15620" max="15620" width="15.7109375" style="180" customWidth="1"/>
    <col min="15621" max="15621" width="3.7109375" style="180" customWidth="1"/>
    <col min="15622" max="15625" width="13.7109375" style="180" customWidth="1"/>
    <col min="15626" max="15872" width="11.42578125" style="180"/>
    <col min="15873" max="15873" width="5.28515625" style="180" bestFit="1" customWidth="1"/>
    <col min="15874" max="15875" width="12.7109375" style="180" customWidth="1"/>
    <col min="15876" max="15876" width="15.7109375" style="180" customWidth="1"/>
    <col min="15877" max="15877" width="3.7109375" style="180" customWidth="1"/>
    <col min="15878" max="15881" width="13.7109375" style="180" customWidth="1"/>
    <col min="15882" max="16128" width="11.42578125" style="180"/>
    <col min="16129" max="16129" width="5.28515625" style="180" bestFit="1" customWidth="1"/>
    <col min="16130" max="16131" width="12.7109375" style="180" customWidth="1"/>
    <col min="16132" max="16132" width="15.7109375" style="180" customWidth="1"/>
    <col min="16133" max="16133" width="3.7109375" style="180" customWidth="1"/>
    <col min="16134" max="16137" width="13.7109375" style="180" customWidth="1"/>
    <col min="16138" max="16384" width="11.42578125" style="180"/>
  </cols>
  <sheetData>
    <row r="1" spans="1:9" s="7" customFormat="1" ht="24">
      <c r="A1" s="920"/>
      <c r="B1" s="1101" t="s">
        <v>22</v>
      </c>
      <c r="C1" s="1102"/>
      <c r="D1" s="1102"/>
      <c r="E1" s="1102"/>
      <c r="F1" s="1102"/>
      <c r="G1" s="1102"/>
      <c r="H1" s="1102"/>
      <c r="I1" s="1103"/>
    </row>
    <row r="2" spans="1:9" s="7" customFormat="1" ht="18">
      <c r="A2" s="920"/>
      <c r="B2" s="1102" t="s">
        <v>24</v>
      </c>
      <c r="C2" s="1104"/>
      <c r="D2" s="1105"/>
      <c r="E2" s="1106"/>
      <c r="F2" s="1105"/>
      <c r="G2" s="1105"/>
      <c r="H2" s="15"/>
      <c r="I2" s="1103"/>
    </row>
    <row r="3" spans="1:9" s="7" customFormat="1" ht="15.75">
      <c r="A3" s="920"/>
      <c r="B3" s="1107" t="s">
        <v>26</v>
      </c>
      <c r="C3" s="1108"/>
      <c r="D3" s="1105"/>
      <c r="E3" s="1109"/>
      <c r="F3" s="1110"/>
      <c r="G3" s="1111"/>
      <c r="H3" s="15"/>
      <c r="I3" s="1103"/>
    </row>
    <row r="4" spans="1:9" s="7" customFormat="1" ht="15.75">
      <c r="A4" s="920"/>
      <c r="B4" s="442" t="s">
        <v>678</v>
      </c>
      <c r="C4" s="1112"/>
      <c r="D4" s="1113"/>
      <c r="E4" s="1109"/>
      <c r="F4" s="1112"/>
      <c r="G4" s="1111"/>
      <c r="H4" s="1104"/>
      <c r="I4" s="1103"/>
    </row>
    <row r="5" spans="1:9" s="7" customFormat="1" ht="8.1" customHeight="1">
      <c r="A5" s="920"/>
      <c r="B5" s="1107"/>
      <c r="C5" s="1112"/>
      <c r="D5" s="1113"/>
      <c r="E5" s="1109"/>
      <c r="F5" s="1112"/>
      <c r="G5" s="1111"/>
      <c r="H5" s="1104"/>
      <c r="I5" s="1103"/>
    </row>
    <row r="6" spans="1:9" s="197" customFormat="1" ht="12">
      <c r="A6" s="192"/>
      <c r="B6" s="556" t="s">
        <v>85</v>
      </c>
      <c r="C6" s="1668" t="s">
        <v>928</v>
      </c>
      <c r="D6" s="1668"/>
      <c r="E6" s="1668"/>
      <c r="F6" s="1668"/>
      <c r="G6" s="1114" t="s">
        <v>680</v>
      </c>
      <c r="H6" s="558"/>
      <c r="I6" s="1115"/>
    </row>
    <row r="7" spans="1:9" s="197" customFormat="1" ht="12">
      <c r="A7" s="1116"/>
      <c r="B7" s="560"/>
      <c r="C7" s="1669"/>
      <c r="D7" s="1669"/>
      <c r="E7" s="1669"/>
      <c r="F7" s="1669"/>
      <c r="G7" s="1117" t="s">
        <v>681</v>
      </c>
      <c r="H7" s="1118"/>
      <c r="I7" s="1119"/>
    </row>
    <row r="8" spans="1:9" s="197" customFormat="1" ht="12">
      <c r="A8" s="1120"/>
      <c r="B8" s="564" t="s">
        <v>682</v>
      </c>
      <c r="C8" s="566"/>
      <c r="D8" s="566"/>
      <c r="E8" s="1121"/>
      <c r="F8" s="564"/>
      <c r="G8" s="1117" t="s">
        <v>683</v>
      </c>
      <c r="H8" s="1118"/>
      <c r="I8" s="1119"/>
    </row>
    <row r="9" spans="1:9" s="197" customFormat="1">
      <c r="A9" s="1122"/>
      <c r="B9" s="1123" t="s">
        <v>929</v>
      </c>
      <c r="C9" s="571"/>
      <c r="D9" s="575"/>
      <c r="E9" s="1124"/>
      <c r="F9" s="1125"/>
      <c r="G9" s="570" t="s">
        <v>686</v>
      </c>
      <c r="H9" s="857"/>
      <c r="I9" s="1126"/>
    </row>
    <row r="10" spans="1:9" s="1017" customFormat="1">
      <c r="A10" s="199"/>
      <c r="B10" s="670"/>
      <c r="C10" s="1127"/>
      <c r="D10" s="769"/>
      <c r="E10" s="670"/>
      <c r="F10" s="1128"/>
      <c r="G10" s="1129"/>
      <c r="H10" s="1130"/>
      <c r="I10" s="1131"/>
    </row>
    <row r="11" spans="1:9" s="269" customFormat="1" ht="15.75">
      <c r="A11" s="1132" t="s">
        <v>930</v>
      </c>
      <c r="B11" s="1133"/>
      <c r="C11" s="1133"/>
      <c r="D11" s="1133"/>
      <c r="E11" s="1133"/>
      <c r="F11" s="1133"/>
      <c r="G11" s="1133"/>
      <c r="H11" s="1133"/>
      <c r="I11" s="1134"/>
    </row>
    <row r="12" spans="1:9" s="402" customFormat="1">
      <c r="A12" s="256"/>
      <c r="B12" s="275"/>
      <c r="C12" s="275"/>
      <c r="D12" s="275"/>
      <c r="E12" s="1135"/>
      <c r="F12" s="275"/>
      <c r="G12" s="275"/>
      <c r="H12" s="275"/>
      <c r="I12" s="275"/>
    </row>
    <row r="13" spans="1:9" s="402" customFormat="1">
      <c r="A13" s="1529" t="s">
        <v>95</v>
      </c>
      <c r="B13" s="1671" t="s">
        <v>96</v>
      </c>
      <c r="C13" s="1672"/>
      <c r="D13" s="1672"/>
      <c r="E13" s="1673"/>
      <c r="F13" s="1136" t="s">
        <v>931</v>
      </c>
      <c r="G13" s="1137"/>
      <c r="H13" s="1136" t="s">
        <v>932</v>
      </c>
      <c r="I13" s="1137"/>
    </row>
    <row r="14" spans="1:9" s="402" customFormat="1">
      <c r="A14" s="1670"/>
      <c r="B14" s="1674"/>
      <c r="C14" s="1590"/>
      <c r="D14" s="1590"/>
      <c r="E14" s="1675"/>
      <c r="F14" s="1138">
        <v>12</v>
      </c>
      <c r="G14" s="1139" t="s">
        <v>34</v>
      </c>
      <c r="H14" s="1138">
        <v>3.5</v>
      </c>
      <c r="I14" s="1139" t="s">
        <v>34</v>
      </c>
    </row>
    <row r="15" spans="1:9" s="1017" customFormat="1" ht="36">
      <c r="A15" s="1530"/>
      <c r="B15" s="1676"/>
      <c r="C15" s="1677"/>
      <c r="D15" s="1677"/>
      <c r="E15" s="1678"/>
      <c r="F15" s="1140" t="s">
        <v>933</v>
      </c>
      <c r="G15" s="1141" t="s">
        <v>934</v>
      </c>
      <c r="H15" s="1140" t="s">
        <v>933</v>
      </c>
      <c r="I15" s="1141" t="s">
        <v>935</v>
      </c>
    </row>
    <row r="16" spans="1:9" s="769" customFormat="1">
      <c r="A16" s="189"/>
      <c r="B16" s="189"/>
      <c r="C16" s="189"/>
      <c r="D16" s="189"/>
      <c r="E16" s="189"/>
      <c r="F16" s="1142"/>
      <c r="G16" s="1142"/>
      <c r="H16" s="1142"/>
      <c r="I16" s="1142"/>
    </row>
    <row r="17" spans="1:9" s="256" customFormat="1" ht="14.1" customHeight="1">
      <c r="A17" s="1143" t="s">
        <v>936</v>
      </c>
      <c r="B17" s="1144" t="s">
        <v>937</v>
      </c>
      <c r="C17" s="1145"/>
      <c r="D17" s="1145"/>
      <c r="E17" s="1146"/>
      <c r="F17" s="1147"/>
      <c r="G17" s="1148"/>
      <c r="H17" s="1147"/>
      <c r="I17" s="1148"/>
    </row>
    <row r="18" spans="1:9" s="402" customFormat="1" ht="14.1" customHeight="1">
      <c r="A18" s="1149" t="s">
        <v>938</v>
      </c>
      <c r="B18" s="1150" t="s">
        <v>939</v>
      </c>
      <c r="C18" s="1151"/>
      <c r="D18" s="1151"/>
      <c r="E18" s="1152"/>
      <c r="F18" s="1153">
        <v>6000</v>
      </c>
      <c r="G18" s="1154">
        <f t="shared" ref="G18:G24" si="0">F18*12</f>
        <v>72000</v>
      </c>
      <c r="H18" s="1153">
        <v>0</v>
      </c>
      <c r="I18" s="1154">
        <f t="shared" ref="I18:I24" si="1">H18*$H$14</f>
        <v>0</v>
      </c>
    </row>
    <row r="19" spans="1:9" s="402" customFormat="1" ht="14.1" customHeight="1">
      <c r="A19" s="1149" t="s">
        <v>940</v>
      </c>
      <c r="B19" s="1150" t="s">
        <v>941</v>
      </c>
      <c r="C19" s="1155"/>
      <c r="D19" s="1155"/>
      <c r="E19" s="1152"/>
      <c r="F19" s="1153">
        <v>3000</v>
      </c>
      <c r="G19" s="1154">
        <f t="shared" si="0"/>
        <v>36000</v>
      </c>
      <c r="H19" s="1153">
        <v>15000</v>
      </c>
      <c r="I19" s="1154">
        <f t="shared" si="1"/>
        <v>52500</v>
      </c>
    </row>
    <row r="20" spans="1:9" s="402" customFormat="1" ht="14.1" customHeight="1">
      <c r="A20" s="1149" t="s">
        <v>942</v>
      </c>
      <c r="B20" s="1150" t="s">
        <v>943</v>
      </c>
      <c r="C20" s="1155"/>
      <c r="D20" s="1155"/>
      <c r="E20" s="1152"/>
      <c r="F20" s="1153">
        <v>3600</v>
      </c>
      <c r="G20" s="1154">
        <f t="shared" si="0"/>
        <v>43200</v>
      </c>
      <c r="H20" s="1153">
        <v>3600</v>
      </c>
      <c r="I20" s="1154">
        <f t="shared" si="1"/>
        <v>12600</v>
      </c>
    </row>
    <row r="21" spans="1:9" s="402" customFormat="1" ht="14.1" customHeight="1">
      <c r="A21" s="1149" t="s">
        <v>944</v>
      </c>
      <c r="B21" s="1150" t="s">
        <v>945</v>
      </c>
      <c r="C21" s="1155"/>
      <c r="D21" s="1155"/>
      <c r="E21" s="1152"/>
      <c r="F21" s="1153">
        <v>0</v>
      </c>
      <c r="G21" s="1154">
        <f t="shared" si="0"/>
        <v>0</v>
      </c>
      <c r="H21" s="1153">
        <v>5800</v>
      </c>
      <c r="I21" s="1154">
        <f t="shared" si="1"/>
        <v>20300</v>
      </c>
    </row>
    <row r="22" spans="1:9" s="402" customFormat="1" ht="24.95" customHeight="1">
      <c r="A22" s="1149" t="s">
        <v>946</v>
      </c>
      <c r="B22" s="1679" t="s">
        <v>947</v>
      </c>
      <c r="C22" s="1679"/>
      <c r="D22" s="1679"/>
      <c r="E22" s="1680"/>
      <c r="F22" s="1153">
        <v>4590.7882271799999</v>
      </c>
      <c r="G22" s="1154">
        <f t="shared" si="0"/>
        <v>55089.458726159995</v>
      </c>
      <c r="H22" s="1153">
        <v>6861.48</v>
      </c>
      <c r="I22" s="1154">
        <f t="shared" si="1"/>
        <v>24015.18</v>
      </c>
    </row>
    <row r="23" spans="1:9" s="402" customFormat="1" ht="14.1" customHeight="1">
      <c r="A23" s="1149" t="s">
        <v>948</v>
      </c>
      <c r="B23" s="1150" t="s">
        <v>949</v>
      </c>
      <c r="C23" s="1155"/>
      <c r="D23" s="1155"/>
      <c r="E23" s="1152"/>
      <c r="F23" s="1153">
        <v>4049.6407189400002</v>
      </c>
      <c r="G23" s="1154">
        <f t="shared" si="0"/>
        <v>48595.688627280004</v>
      </c>
      <c r="H23" s="1153">
        <v>5978.04</v>
      </c>
      <c r="I23" s="1154">
        <f t="shared" si="1"/>
        <v>20923.14</v>
      </c>
    </row>
    <row r="24" spans="1:9" s="402" customFormat="1" ht="24.95" customHeight="1">
      <c r="A24" s="1149" t="s">
        <v>950</v>
      </c>
      <c r="B24" s="1679" t="s">
        <v>951</v>
      </c>
      <c r="C24" s="1679"/>
      <c r="D24" s="1679"/>
      <c r="E24" s="1680"/>
      <c r="F24" s="1153">
        <v>0</v>
      </c>
      <c r="G24" s="1154">
        <f t="shared" si="0"/>
        <v>0</v>
      </c>
      <c r="H24" s="1153">
        <v>0</v>
      </c>
      <c r="I24" s="1154">
        <f t="shared" si="1"/>
        <v>0</v>
      </c>
    </row>
    <row r="25" spans="1:9" s="402" customFormat="1" ht="14.1" customHeight="1">
      <c r="A25" s="1156"/>
      <c r="B25" s="1157"/>
      <c r="C25" s="1158"/>
      <c r="D25" s="1158"/>
      <c r="E25" s="1159" t="s">
        <v>952</v>
      </c>
      <c r="F25" s="1160">
        <f>SUM(F18:F24)</f>
        <v>21240.428946120002</v>
      </c>
      <c r="G25" s="1161">
        <f>SUM(G18:G24)</f>
        <v>254885.14735344</v>
      </c>
      <c r="H25" s="1160">
        <f>SUM(H18:H24)</f>
        <v>37239.519999999997</v>
      </c>
      <c r="I25" s="1161">
        <f>SUM(I18:I24)</f>
        <v>130338.31999999999</v>
      </c>
    </row>
    <row r="26" spans="1:9" s="256" customFormat="1" ht="14.1" customHeight="1">
      <c r="A26" s="1162" t="s">
        <v>953</v>
      </c>
      <c r="B26" s="1144" t="s">
        <v>954</v>
      </c>
      <c r="C26" s="1145"/>
      <c r="D26" s="1145"/>
      <c r="E26" s="1146"/>
      <c r="F26" s="1147"/>
      <c r="G26" s="1148"/>
      <c r="H26" s="1147"/>
      <c r="I26" s="1148"/>
    </row>
    <row r="27" spans="1:9" s="402" customFormat="1" ht="14.1" customHeight="1">
      <c r="A27" s="1163" t="s">
        <v>955</v>
      </c>
      <c r="B27" s="1150" t="s">
        <v>956</v>
      </c>
      <c r="C27" s="1155"/>
      <c r="D27" s="1155"/>
      <c r="E27" s="1152"/>
      <c r="F27" s="1153">
        <v>796</v>
      </c>
      <c r="G27" s="1154">
        <f t="shared" ref="G27:G33" si="2">F27*12</f>
        <v>9552</v>
      </c>
      <c r="H27" s="1153">
        <v>0</v>
      </c>
      <c r="I27" s="1154">
        <f t="shared" ref="I27:I33" si="3">H27*$H$14</f>
        <v>0</v>
      </c>
    </row>
    <row r="28" spans="1:9" s="402" customFormat="1" ht="14.1" customHeight="1">
      <c r="A28" s="1163" t="s">
        <v>957</v>
      </c>
      <c r="B28" s="1150" t="s">
        <v>958</v>
      </c>
      <c r="C28" s="1155"/>
      <c r="D28" s="1155"/>
      <c r="E28" s="1152"/>
      <c r="F28" s="1153">
        <v>0</v>
      </c>
      <c r="G28" s="1154">
        <f t="shared" si="2"/>
        <v>0</v>
      </c>
      <c r="H28" s="1153">
        <v>0</v>
      </c>
      <c r="I28" s="1154">
        <f t="shared" si="3"/>
        <v>0</v>
      </c>
    </row>
    <row r="29" spans="1:9" s="402" customFormat="1" ht="14.1" customHeight="1">
      <c r="A29" s="1163" t="s">
        <v>959</v>
      </c>
      <c r="B29" s="1150" t="s">
        <v>960</v>
      </c>
      <c r="C29" s="1155"/>
      <c r="D29" s="1155"/>
      <c r="E29" s="1152"/>
      <c r="F29" s="1153">
        <v>0</v>
      </c>
      <c r="G29" s="1154">
        <f t="shared" si="2"/>
        <v>0</v>
      </c>
      <c r="H29" s="1153">
        <v>1432.67</v>
      </c>
      <c r="I29" s="1154">
        <f t="shared" si="3"/>
        <v>5014.3450000000003</v>
      </c>
    </row>
    <row r="30" spans="1:9" s="402" customFormat="1" ht="14.1" customHeight="1">
      <c r="A30" s="1163" t="s">
        <v>961</v>
      </c>
      <c r="B30" s="1150" t="s">
        <v>962</v>
      </c>
      <c r="C30" s="1155"/>
      <c r="D30" s="1155"/>
      <c r="E30" s="1152"/>
      <c r="F30" s="1153">
        <v>238.22</v>
      </c>
      <c r="G30" s="1154">
        <f t="shared" si="2"/>
        <v>2858.64</v>
      </c>
      <c r="H30" s="1153">
        <v>343.84</v>
      </c>
      <c r="I30" s="1154">
        <f t="shared" si="3"/>
        <v>1203.4399999999998</v>
      </c>
    </row>
    <row r="31" spans="1:9" s="402" customFormat="1" ht="14.1" customHeight="1">
      <c r="A31" s="1163" t="s">
        <v>963</v>
      </c>
      <c r="B31" s="1150" t="s">
        <v>964</v>
      </c>
      <c r="C31" s="1155"/>
      <c r="D31" s="1155"/>
      <c r="E31" s="1152"/>
      <c r="F31" s="1153">
        <v>71.459999999999994</v>
      </c>
      <c r="G31" s="1154">
        <f t="shared" si="2"/>
        <v>857.52</v>
      </c>
      <c r="H31" s="1153">
        <v>286.54000000000002</v>
      </c>
      <c r="I31" s="1154">
        <f t="shared" si="3"/>
        <v>1002.8900000000001</v>
      </c>
    </row>
    <row r="32" spans="1:9" s="402" customFormat="1" ht="14.1" customHeight="1">
      <c r="A32" s="1163" t="s">
        <v>965</v>
      </c>
      <c r="B32" s="1150" t="s">
        <v>966</v>
      </c>
      <c r="C32" s="1155"/>
      <c r="D32" s="1155"/>
      <c r="E32" s="1152"/>
      <c r="F32" s="1153">
        <v>191</v>
      </c>
      <c r="G32" s="1154">
        <f t="shared" si="2"/>
        <v>2292</v>
      </c>
      <c r="H32" s="1153">
        <v>1002.87</v>
      </c>
      <c r="I32" s="1154">
        <f t="shared" si="3"/>
        <v>3510.0450000000001</v>
      </c>
    </row>
    <row r="33" spans="1:9" s="402" customFormat="1" ht="14.1" customHeight="1">
      <c r="A33" s="1163" t="s">
        <v>967</v>
      </c>
      <c r="B33" s="1150" t="s">
        <v>968</v>
      </c>
      <c r="C33" s="1155"/>
      <c r="D33" s="1155"/>
      <c r="E33" s="1152"/>
      <c r="F33" s="1153">
        <v>0</v>
      </c>
      <c r="G33" s="1154">
        <f t="shared" si="2"/>
        <v>0</v>
      </c>
      <c r="H33" s="1153">
        <v>0</v>
      </c>
      <c r="I33" s="1154">
        <f t="shared" si="3"/>
        <v>0</v>
      </c>
    </row>
    <row r="34" spans="1:9" s="402" customFormat="1" ht="14.1" customHeight="1">
      <c r="A34" s="1156"/>
      <c r="B34" s="1157"/>
      <c r="C34" s="1158"/>
      <c r="D34" s="1158"/>
      <c r="E34" s="1159" t="s">
        <v>952</v>
      </c>
      <c r="F34" s="1160">
        <f>SUM(F27:F33)</f>
        <v>1296.68</v>
      </c>
      <c r="G34" s="1161">
        <f>SUM(G27:G33)</f>
        <v>15560.16</v>
      </c>
      <c r="H34" s="1160">
        <f>SUM(H27:H33)</f>
        <v>3065.92</v>
      </c>
      <c r="I34" s="1161">
        <f>SUM(I27:I33)</f>
        <v>10730.720000000001</v>
      </c>
    </row>
    <row r="35" spans="1:9" s="256" customFormat="1" ht="14.1" customHeight="1">
      <c r="A35" s="1162" t="s">
        <v>969</v>
      </c>
      <c r="B35" s="1144" t="s">
        <v>970</v>
      </c>
      <c r="C35" s="1145"/>
      <c r="D35" s="1145"/>
      <c r="E35" s="1146"/>
      <c r="F35" s="1147"/>
      <c r="G35" s="1148"/>
      <c r="H35" s="1147"/>
      <c r="I35" s="1148"/>
    </row>
    <row r="36" spans="1:9" s="402" customFormat="1" ht="14.1" customHeight="1">
      <c r="A36" s="1163" t="s">
        <v>971</v>
      </c>
      <c r="B36" s="1150" t="s">
        <v>972</v>
      </c>
      <c r="C36" s="1155"/>
      <c r="D36" s="1155"/>
      <c r="E36" s="1152"/>
      <c r="F36" s="1153">
        <v>0</v>
      </c>
      <c r="G36" s="1154">
        <f>F36*12</f>
        <v>0</v>
      </c>
      <c r="H36" s="1153">
        <v>0</v>
      </c>
      <c r="I36" s="1154">
        <f>H36*$H$14</f>
        <v>0</v>
      </c>
    </row>
    <row r="37" spans="1:9" s="402" customFormat="1" ht="14.1" customHeight="1">
      <c r="A37" s="1163" t="s">
        <v>973</v>
      </c>
      <c r="B37" s="1150" t="s">
        <v>974</v>
      </c>
      <c r="C37" s="1155"/>
      <c r="D37" s="1155"/>
      <c r="E37" s="1152"/>
      <c r="F37" s="1153">
        <v>0</v>
      </c>
      <c r="G37" s="1154">
        <f>F37*12</f>
        <v>0</v>
      </c>
      <c r="H37" s="1153">
        <v>0</v>
      </c>
      <c r="I37" s="1154">
        <f>H37*$H$14</f>
        <v>0</v>
      </c>
    </row>
    <row r="38" spans="1:9" s="402" customFormat="1" ht="14.1" customHeight="1">
      <c r="A38" s="1163" t="s">
        <v>975</v>
      </c>
      <c r="B38" s="1150" t="s">
        <v>976</v>
      </c>
      <c r="C38" s="1155"/>
      <c r="D38" s="1155"/>
      <c r="E38" s="1152"/>
      <c r="F38" s="1153">
        <v>0</v>
      </c>
      <c r="G38" s="1154">
        <f>F38*12</f>
        <v>0</v>
      </c>
      <c r="H38" s="1153">
        <v>0</v>
      </c>
      <c r="I38" s="1154">
        <f>H38*$H$14</f>
        <v>0</v>
      </c>
    </row>
    <row r="39" spans="1:9" s="402" customFormat="1" ht="14.1" customHeight="1">
      <c r="A39" s="1156"/>
      <c r="B39" s="1158"/>
      <c r="C39" s="1158"/>
      <c r="D39" s="1158"/>
      <c r="E39" s="1159" t="s">
        <v>952</v>
      </c>
      <c r="F39" s="1160">
        <f>SUM(F36:F38)</f>
        <v>0</v>
      </c>
      <c r="G39" s="1161">
        <f>SUM(G36:G38)</f>
        <v>0</v>
      </c>
      <c r="H39" s="1160">
        <f>SUM(H36:H38)</f>
        <v>0</v>
      </c>
      <c r="I39" s="1161">
        <f>SUM(I36:I38)</f>
        <v>0</v>
      </c>
    </row>
    <row r="40" spans="1:9" s="402" customFormat="1" ht="14.1" customHeight="1">
      <c r="A40" s="1162" t="s">
        <v>977</v>
      </c>
      <c r="B40" s="1144" t="s">
        <v>978</v>
      </c>
      <c r="C40" s="1145"/>
      <c r="D40" s="1145"/>
      <c r="E40" s="1146"/>
      <c r="F40" s="1164"/>
      <c r="G40" s="1165"/>
      <c r="H40" s="1164"/>
      <c r="I40" s="1165"/>
    </row>
    <row r="41" spans="1:9" s="402" customFormat="1" ht="14.1" customHeight="1">
      <c r="A41" s="1163" t="s">
        <v>979</v>
      </c>
      <c r="B41" s="1150" t="s">
        <v>980</v>
      </c>
      <c r="C41" s="1155"/>
      <c r="D41" s="1155"/>
      <c r="E41" s="1152"/>
      <c r="F41" s="1153">
        <v>0</v>
      </c>
      <c r="G41" s="1154">
        <f>F41*12</f>
        <v>0</v>
      </c>
      <c r="H41" s="1153">
        <v>0</v>
      </c>
      <c r="I41" s="1154">
        <f>H41*$H$14</f>
        <v>0</v>
      </c>
    </row>
    <row r="42" spans="1:9" s="402" customFormat="1" ht="14.1" customHeight="1">
      <c r="A42" s="1163" t="s">
        <v>981</v>
      </c>
      <c r="B42" s="1150" t="s">
        <v>982</v>
      </c>
      <c r="C42" s="1155"/>
      <c r="D42" s="1155"/>
      <c r="E42" s="1152"/>
      <c r="F42" s="1153">
        <v>0</v>
      </c>
      <c r="G42" s="1154">
        <f>F42*12</f>
        <v>0</v>
      </c>
      <c r="H42" s="1153">
        <v>1203.44</v>
      </c>
      <c r="I42" s="1154">
        <f>H42*$H$14</f>
        <v>4212.04</v>
      </c>
    </row>
    <row r="43" spans="1:9" s="402" customFormat="1" ht="14.1" customHeight="1">
      <c r="A43" s="1163" t="s">
        <v>983</v>
      </c>
      <c r="B43" s="1150" t="s">
        <v>984</v>
      </c>
      <c r="C43" s="1155"/>
      <c r="D43" s="1155"/>
      <c r="E43" s="1152"/>
      <c r="F43" s="1153">
        <v>0</v>
      </c>
      <c r="G43" s="1154">
        <f>F43*12</f>
        <v>0</v>
      </c>
      <c r="H43" s="1153">
        <v>1002.87</v>
      </c>
      <c r="I43" s="1154">
        <f>H43*$H$14</f>
        <v>3510.0450000000001</v>
      </c>
    </row>
    <row r="44" spans="1:9" s="402" customFormat="1" ht="14.1" customHeight="1">
      <c r="A44" s="1163" t="s">
        <v>985</v>
      </c>
      <c r="B44" s="1150" t="s">
        <v>986</v>
      </c>
      <c r="C44" s="1155"/>
      <c r="D44" s="1155"/>
      <c r="E44" s="1152"/>
      <c r="F44" s="1153">
        <v>0</v>
      </c>
      <c r="G44" s="1154">
        <f>F44*12</f>
        <v>0</v>
      </c>
      <c r="H44" s="1153">
        <v>195</v>
      </c>
      <c r="I44" s="1154">
        <f>H44*$H$14</f>
        <v>682.5</v>
      </c>
    </row>
    <row r="45" spans="1:9" s="402" customFormat="1" ht="14.1" customHeight="1">
      <c r="A45" s="1156"/>
      <c r="B45" s="1158"/>
      <c r="C45" s="1158"/>
      <c r="D45" s="1158"/>
      <c r="E45" s="1159" t="s">
        <v>952</v>
      </c>
      <c r="F45" s="1160">
        <f>SUM(F41:F44)</f>
        <v>0</v>
      </c>
      <c r="G45" s="1161">
        <f>SUM(G41:G44)</f>
        <v>0</v>
      </c>
      <c r="H45" s="1160">
        <f>SUM(H41:H44)</f>
        <v>2401.31</v>
      </c>
      <c r="I45" s="1161">
        <f>SUM(I41:I44)</f>
        <v>8404.5849999999991</v>
      </c>
    </row>
    <row r="46" spans="1:9" s="402" customFormat="1" ht="14.1" customHeight="1">
      <c r="A46" s="1162" t="s">
        <v>987</v>
      </c>
      <c r="B46" s="1144" t="s">
        <v>988</v>
      </c>
      <c r="C46" s="1145"/>
      <c r="D46" s="1145"/>
      <c r="E46" s="1146"/>
      <c r="F46" s="1164"/>
      <c r="G46" s="1165"/>
      <c r="H46" s="1164"/>
      <c r="I46" s="1165"/>
    </row>
    <row r="47" spans="1:9" s="402" customFormat="1" ht="14.1" customHeight="1">
      <c r="A47" s="1163" t="s">
        <v>989</v>
      </c>
      <c r="B47" s="1150" t="s">
        <v>990</v>
      </c>
      <c r="C47" s="1155"/>
      <c r="D47" s="1155"/>
      <c r="E47" s="1152"/>
      <c r="F47" s="1153">
        <v>232</v>
      </c>
      <c r="G47" s="1154">
        <f t="shared" ref="G47:G53" si="4">F47*12</f>
        <v>2784</v>
      </c>
      <c r="H47" s="1153">
        <v>716.33</v>
      </c>
      <c r="I47" s="1154">
        <f t="shared" ref="I47:I53" si="5">H47*$H$14</f>
        <v>2507.1550000000002</v>
      </c>
    </row>
    <row r="48" spans="1:9" s="402" customFormat="1" ht="14.1" customHeight="1">
      <c r="A48" s="1163" t="s">
        <v>991</v>
      </c>
      <c r="B48" s="1150" t="s">
        <v>992</v>
      </c>
      <c r="C48" s="1155"/>
      <c r="D48" s="1155"/>
      <c r="E48" s="1152"/>
      <c r="F48" s="1153">
        <v>230</v>
      </c>
      <c r="G48" s="1154">
        <f t="shared" si="4"/>
        <v>2760</v>
      </c>
      <c r="H48" s="1153">
        <v>1203.44</v>
      </c>
      <c r="I48" s="1154">
        <f t="shared" si="5"/>
        <v>4212.04</v>
      </c>
    </row>
    <row r="49" spans="1:9" s="402" customFormat="1" ht="14.1" customHeight="1">
      <c r="A49" s="1163" t="s">
        <v>993</v>
      </c>
      <c r="B49" s="1150" t="s">
        <v>994</v>
      </c>
      <c r="C49" s="1155"/>
      <c r="D49" s="1155"/>
      <c r="E49" s="1152"/>
      <c r="F49" s="1153">
        <v>0</v>
      </c>
      <c r="G49" s="1154">
        <f t="shared" si="4"/>
        <v>0</v>
      </c>
      <c r="H49" s="1153">
        <v>0</v>
      </c>
      <c r="I49" s="1154">
        <f t="shared" si="5"/>
        <v>0</v>
      </c>
    </row>
    <row r="50" spans="1:9" s="402" customFormat="1" ht="14.1" customHeight="1">
      <c r="A50" s="1163" t="s">
        <v>995</v>
      </c>
      <c r="B50" s="1150" t="s">
        <v>996</v>
      </c>
      <c r="C50" s="1155"/>
      <c r="D50" s="1155"/>
      <c r="E50" s="1152"/>
      <c r="F50" s="1153">
        <v>0</v>
      </c>
      <c r="G50" s="1154">
        <f t="shared" si="4"/>
        <v>0</v>
      </c>
      <c r="H50" s="1153">
        <v>0</v>
      </c>
      <c r="I50" s="1154">
        <f t="shared" si="5"/>
        <v>0</v>
      </c>
    </row>
    <row r="51" spans="1:9" s="402" customFormat="1" ht="14.1" customHeight="1">
      <c r="A51" s="1163" t="s">
        <v>997</v>
      </c>
      <c r="B51" s="1150" t="s">
        <v>998</v>
      </c>
      <c r="C51" s="1155"/>
      <c r="D51" s="1155"/>
      <c r="E51" s="1152"/>
      <c r="F51" s="1153">
        <v>206</v>
      </c>
      <c r="G51" s="1154">
        <f t="shared" si="4"/>
        <v>2472</v>
      </c>
      <c r="H51" s="1153">
        <v>573.07000000000005</v>
      </c>
      <c r="I51" s="1154">
        <f t="shared" si="5"/>
        <v>2005.7450000000001</v>
      </c>
    </row>
    <row r="52" spans="1:9" s="402" customFormat="1" ht="14.1" customHeight="1">
      <c r="A52" s="1163" t="s">
        <v>999</v>
      </c>
      <c r="B52" s="1150" t="s">
        <v>1000</v>
      </c>
      <c r="C52" s="1155"/>
      <c r="D52" s="1155"/>
      <c r="E52" s="1152"/>
      <c r="F52" s="1153">
        <v>319</v>
      </c>
      <c r="G52" s="1154">
        <f t="shared" si="4"/>
        <v>3828</v>
      </c>
      <c r="H52" s="1153">
        <v>200.58</v>
      </c>
      <c r="I52" s="1154">
        <f t="shared" si="5"/>
        <v>702.03000000000009</v>
      </c>
    </row>
    <row r="53" spans="1:9" s="402" customFormat="1" ht="14.1" customHeight="1">
      <c r="A53" s="1163" t="s">
        <v>1001</v>
      </c>
      <c r="B53" s="1150" t="s">
        <v>1002</v>
      </c>
      <c r="C53" s="1155"/>
      <c r="D53" s="1155"/>
      <c r="E53" s="1152"/>
      <c r="F53" s="1153">
        <v>285</v>
      </c>
      <c r="G53" s="1154">
        <f t="shared" si="4"/>
        <v>3420</v>
      </c>
      <c r="H53" s="1153">
        <v>0</v>
      </c>
      <c r="I53" s="1154">
        <f t="shared" si="5"/>
        <v>0</v>
      </c>
    </row>
    <row r="54" spans="1:9" s="402" customFormat="1" ht="14.1" customHeight="1">
      <c r="A54" s="1156"/>
      <c r="B54" s="1158"/>
      <c r="C54" s="1158"/>
      <c r="D54" s="1158"/>
      <c r="E54" s="1159" t="s">
        <v>952</v>
      </c>
      <c r="F54" s="1160">
        <f>SUM(F47:F53)</f>
        <v>1272</v>
      </c>
      <c r="G54" s="1161">
        <f>SUM(G47:G53)</f>
        <v>15264</v>
      </c>
      <c r="H54" s="1160">
        <f>SUM(H47:H53)</f>
        <v>2693.42</v>
      </c>
      <c r="I54" s="1161">
        <f>SUM(I47:I53)</f>
        <v>9426.9700000000012</v>
      </c>
    </row>
    <row r="55" spans="1:9" s="985" customFormat="1" ht="7.5" customHeight="1">
      <c r="A55" s="411"/>
      <c r="B55" s="1166"/>
      <c r="C55" s="1166"/>
      <c r="D55" s="1166"/>
      <c r="E55" s="1166"/>
      <c r="F55" s="1167"/>
      <c r="G55" s="1167"/>
      <c r="H55" s="1167"/>
      <c r="I55" s="1167"/>
    </row>
    <row r="56" spans="1:9" s="402" customFormat="1" ht="14.1" customHeight="1">
      <c r="A56" s="1162" t="s">
        <v>1003</v>
      </c>
      <c r="B56" s="1144" t="s">
        <v>1004</v>
      </c>
      <c r="C56" s="1145"/>
      <c r="D56" s="1145"/>
      <c r="E56" s="1146"/>
      <c r="F56" s="1168">
        <v>0</v>
      </c>
      <c r="G56" s="1169">
        <f>F56*12</f>
        <v>0</v>
      </c>
      <c r="H56" s="1168">
        <v>0</v>
      </c>
      <c r="I56" s="1169">
        <f>H56*$H$14</f>
        <v>0</v>
      </c>
    </row>
    <row r="57" spans="1:9" s="402" customFormat="1" ht="14.1" customHeight="1">
      <c r="A57" s="1156"/>
      <c r="B57" s="1170"/>
      <c r="C57" s="1170"/>
      <c r="D57" s="1158"/>
      <c r="E57" s="1159" t="s">
        <v>952</v>
      </c>
      <c r="F57" s="1160">
        <f>SUM(F56)</f>
        <v>0</v>
      </c>
      <c r="G57" s="1161">
        <f>SUM(G56)</f>
        <v>0</v>
      </c>
      <c r="H57" s="1160">
        <f>SUM(H56)</f>
        <v>0</v>
      </c>
      <c r="I57" s="1161">
        <f>SUM(I56)</f>
        <v>0</v>
      </c>
    </row>
    <row r="58" spans="1:9" s="402" customFormat="1" ht="14.1" customHeight="1">
      <c r="A58" s="1162" t="s">
        <v>1005</v>
      </c>
      <c r="B58" s="1144" t="s">
        <v>1006</v>
      </c>
      <c r="C58" s="1145"/>
      <c r="D58" s="1145"/>
      <c r="E58" s="1146"/>
      <c r="F58" s="1168">
        <v>0</v>
      </c>
      <c r="G58" s="1169">
        <f>F58*12</f>
        <v>0</v>
      </c>
      <c r="H58" s="1168">
        <v>2400</v>
      </c>
      <c r="I58" s="1169">
        <f>H58*$H$14</f>
        <v>8400</v>
      </c>
    </row>
    <row r="59" spans="1:9" s="402" customFormat="1" ht="14.1" customHeight="1">
      <c r="A59" s="1156"/>
      <c r="B59" s="1170"/>
      <c r="C59" s="1170"/>
      <c r="D59" s="1158"/>
      <c r="E59" s="1159" t="s">
        <v>952</v>
      </c>
      <c r="F59" s="1160">
        <f>SUM(F58)</f>
        <v>0</v>
      </c>
      <c r="G59" s="1161">
        <f>SUM(G58)</f>
        <v>0</v>
      </c>
      <c r="H59" s="1160">
        <f>SUM(H58)</f>
        <v>2400</v>
      </c>
      <c r="I59" s="1161">
        <f>SUM(I58)</f>
        <v>8400</v>
      </c>
    </row>
    <row r="60" spans="1:9" s="402" customFormat="1" ht="14.1" customHeight="1">
      <c r="A60" s="1162" t="s">
        <v>1007</v>
      </c>
      <c r="B60" s="1144" t="s">
        <v>1008</v>
      </c>
      <c r="C60" s="1145"/>
      <c r="D60" s="1145"/>
      <c r="E60" s="1146"/>
      <c r="F60" s="1164"/>
      <c r="G60" s="1165"/>
      <c r="H60" s="1164"/>
      <c r="I60" s="1165"/>
    </row>
    <row r="61" spans="1:9" s="402" customFormat="1" ht="14.1" customHeight="1">
      <c r="A61" s="1163" t="s">
        <v>1009</v>
      </c>
      <c r="B61" s="1150" t="s">
        <v>1010</v>
      </c>
      <c r="C61" s="1155"/>
      <c r="D61" s="1155"/>
      <c r="E61" s="1152"/>
      <c r="F61" s="1153">
        <v>445</v>
      </c>
      <c r="G61" s="1154">
        <f>F61*12</f>
        <v>5340</v>
      </c>
      <c r="H61" s="1153">
        <v>0</v>
      </c>
      <c r="I61" s="1154">
        <f>H61*$H$14</f>
        <v>0</v>
      </c>
    </row>
    <row r="62" spans="1:9" s="402" customFormat="1" ht="14.1" customHeight="1">
      <c r="A62" s="1163" t="s">
        <v>1011</v>
      </c>
      <c r="B62" s="1150" t="s">
        <v>1012</v>
      </c>
      <c r="C62" s="1155"/>
      <c r="D62" s="1155"/>
      <c r="E62" s="1152"/>
      <c r="F62" s="1153">
        <v>260</v>
      </c>
      <c r="G62" s="1154">
        <f>F62*12</f>
        <v>3120</v>
      </c>
      <c r="H62" s="1153">
        <v>6900</v>
      </c>
      <c r="I62" s="1154">
        <f>H62*$H$14</f>
        <v>24150</v>
      </c>
    </row>
    <row r="63" spans="1:9" s="402" customFormat="1" ht="14.1" customHeight="1">
      <c r="A63" s="1163" t="s">
        <v>1013</v>
      </c>
      <c r="B63" s="1150" t="s">
        <v>1014</v>
      </c>
      <c r="C63" s="1155"/>
      <c r="D63" s="1155"/>
      <c r="E63" s="1152"/>
      <c r="F63" s="1153">
        <v>0</v>
      </c>
      <c r="G63" s="1154">
        <f>F63*12</f>
        <v>0</v>
      </c>
      <c r="H63" s="1153">
        <v>2000</v>
      </c>
      <c r="I63" s="1154">
        <f>H63*$H$14</f>
        <v>7000</v>
      </c>
    </row>
    <row r="64" spans="1:9" s="402" customFormat="1" ht="14.1" customHeight="1">
      <c r="A64" s="1156"/>
      <c r="B64" s="1158"/>
      <c r="C64" s="1158"/>
      <c r="D64" s="1158"/>
      <c r="E64" s="1159" t="s">
        <v>952</v>
      </c>
      <c r="F64" s="1160">
        <f>SUM(F61:F63)</f>
        <v>705</v>
      </c>
      <c r="G64" s="1161">
        <f>SUM(G61:G63)</f>
        <v>8460</v>
      </c>
      <c r="H64" s="1160">
        <f>SUM(H61:H63)</f>
        <v>8900</v>
      </c>
      <c r="I64" s="1161">
        <f>SUM(I61:I63)</f>
        <v>31150</v>
      </c>
    </row>
    <row r="65" spans="1:9" s="402" customFormat="1" ht="14.1" customHeight="1">
      <c r="A65" s="1162" t="s">
        <v>1015</v>
      </c>
      <c r="B65" s="1144" t="s">
        <v>1016</v>
      </c>
      <c r="C65" s="1145"/>
      <c r="D65" s="1145"/>
      <c r="E65" s="1146"/>
      <c r="F65" s="1164"/>
      <c r="G65" s="1165"/>
      <c r="H65" s="1164"/>
      <c r="I65" s="1165"/>
    </row>
    <row r="66" spans="1:9" s="402" customFormat="1" ht="14.1" customHeight="1">
      <c r="A66" s="1163" t="s">
        <v>1017</v>
      </c>
      <c r="B66" s="1150" t="s">
        <v>1018</v>
      </c>
      <c r="C66" s="1155"/>
      <c r="D66" s="1155"/>
      <c r="E66" s="1152"/>
      <c r="F66" s="1153">
        <v>0</v>
      </c>
      <c r="G66" s="1154">
        <f>F66*12</f>
        <v>0</v>
      </c>
      <c r="H66" s="1153">
        <v>0</v>
      </c>
      <c r="I66" s="1154">
        <f>H66*$H$14</f>
        <v>0</v>
      </c>
    </row>
    <row r="67" spans="1:9" s="402" customFormat="1" ht="14.1" customHeight="1">
      <c r="A67" s="1163" t="s">
        <v>1019</v>
      </c>
      <c r="B67" s="1150" t="s">
        <v>1020</v>
      </c>
      <c r="C67" s="1155"/>
      <c r="D67" s="1155"/>
      <c r="E67" s="1152"/>
      <c r="F67" s="1153">
        <v>0</v>
      </c>
      <c r="G67" s="1154">
        <f>F67*12</f>
        <v>0</v>
      </c>
      <c r="H67" s="1153">
        <v>0</v>
      </c>
      <c r="I67" s="1154">
        <f>H67*$H$14</f>
        <v>0</v>
      </c>
    </row>
    <row r="68" spans="1:9" s="402" customFormat="1" ht="14.1" customHeight="1">
      <c r="A68" s="1163" t="s">
        <v>1021</v>
      </c>
      <c r="B68" s="1150" t="s">
        <v>1022</v>
      </c>
      <c r="C68" s="1155"/>
      <c r="D68" s="1155"/>
      <c r="E68" s="1152"/>
      <c r="F68" s="1171"/>
      <c r="G68" s="1172"/>
      <c r="H68" s="1171"/>
      <c r="I68" s="1172"/>
    </row>
    <row r="69" spans="1:9" s="402" customFormat="1" ht="14.1" customHeight="1">
      <c r="A69" s="1163" t="s">
        <v>1023</v>
      </c>
      <c r="B69" s="1150" t="s">
        <v>1024</v>
      </c>
      <c r="C69" s="1155"/>
      <c r="D69" s="1155"/>
      <c r="E69" s="1152"/>
      <c r="F69" s="1153">
        <v>0</v>
      </c>
      <c r="G69" s="1154">
        <f>F69*12</f>
        <v>0</v>
      </c>
      <c r="H69" s="1153">
        <v>0</v>
      </c>
      <c r="I69" s="1154">
        <f>H69*$H$14</f>
        <v>0</v>
      </c>
    </row>
    <row r="70" spans="1:9" s="402" customFormat="1" ht="14.1" customHeight="1">
      <c r="A70" s="1163" t="s">
        <v>1025</v>
      </c>
      <c r="B70" s="1150" t="s">
        <v>1026</v>
      </c>
      <c r="C70" s="1155"/>
      <c r="D70" s="1155"/>
      <c r="E70" s="1152"/>
      <c r="F70" s="1153">
        <v>0</v>
      </c>
      <c r="G70" s="1154">
        <f>F70*12</f>
        <v>0</v>
      </c>
      <c r="H70" s="1153">
        <v>0</v>
      </c>
      <c r="I70" s="1154">
        <f>H70*$H$14</f>
        <v>0</v>
      </c>
    </row>
    <row r="71" spans="1:9" s="402" customFormat="1" ht="14.1" customHeight="1">
      <c r="A71" s="1163" t="s">
        <v>1027</v>
      </c>
      <c r="B71" s="1150" t="s">
        <v>1028</v>
      </c>
      <c r="C71" s="1155"/>
      <c r="D71" s="1155"/>
      <c r="E71" s="1152"/>
      <c r="F71" s="1153">
        <v>0</v>
      </c>
      <c r="G71" s="1154">
        <f>F71*12</f>
        <v>0</v>
      </c>
      <c r="H71" s="1153">
        <v>0</v>
      </c>
      <c r="I71" s="1154">
        <f>H71*$H$14</f>
        <v>0</v>
      </c>
    </row>
    <row r="72" spans="1:9" s="402" customFormat="1" ht="14.1" customHeight="1">
      <c r="A72" s="1156"/>
      <c r="B72" s="1158"/>
      <c r="C72" s="1158"/>
      <c r="D72" s="1158"/>
      <c r="E72" s="1159" t="s">
        <v>952</v>
      </c>
      <c r="F72" s="1160">
        <f>SUM(F66:F71)</f>
        <v>0</v>
      </c>
      <c r="G72" s="1161">
        <f>SUM(G66:G71)</f>
        <v>0</v>
      </c>
      <c r="H72" s="1160">
        <f>SUM(H66:H71)</f>
        <v>0</v>
      </c>
      <c r="I72" s="1161">
        <f>SUM(I66:I71)</f>
        <v>0</v>
      </c>
    </row>
    <row r="73" spans="1:9" s="402" customFormat="1" ht="14.1" customHeight="1">
      <c r="A73" s="256"/>
      <c r="B73" s="1173"/>
      <c r="C73" s="1173"/>
      <c r="D73" s="1173"/>
      <c r="E73" s="256"/>
      <c r="F73" s="1174"/>
      <c r="G73" s="1174"/>
      <c r="H73" s="1174"/>
      <c r="I73" s="1174"/>
    </row>
    <row r="74" spans="1:9" s="402" customFormat="1" ht="14.1" customHeight="1">
      <c r="A74" s="1175" t="s">
        <v>1029</v>
      </c>
      <c r="B74" s="1176"/>
      <c r="C74" s="1176"/>
      <c r="D74" s="1176"/>
      <c r="E74" s="1177"/>
      <c r="F74" s="1177"/>
      <c r="G74" s="1177"/>
      <c r="H74" s="1177"/>
      <c r="I74" s="1178"/>
    </row>
    <row r="75" spans="1:9" s="256" customFormat="1" ht="14.1" customHeight="1">
      <c r="A75" s="1179" t="s">
        <v>936</v>
      </c>
      <c r="B75" s="1180" t="s">
        <v>937</v>
      </c>
      <c r="C75" s="1181"/>
      <c r="D75" s="1181"/>
      <c r="E75" s="1152"/>
      <c r="F75" s="1182">
        <f>F25</f>
        <v>21240.428946120002</v>
      </c>
      <c r="G75" s="1183">
        <f>G25</f>
        <v>254885.14735344</v>
      </c>
      <c r="H75" s="1182">
        <f>H25</f>
        <v>37239.519999999997</v>
      </c>
      <c r="I75" s="1183">
        <f>I25</f>
        <v>130338.31999999999</v>
      </c>
    </row>
    <row r="76" spans="1:9" s="256" customFormat="1" ht="14.1" customHeight="1">
      <c r="A76" s="1184" t="s">
        <v>953</v>
      </c>
      <c r="B76" s="1185" t="s">
        <v>954</v>
      </c>
      <c r="C76" s="567"/>
      <c r="D76" s="567"/>
      <c r="E76" s="1152"/>
      <c r="F76" s="1182">
        <f>F34</f>
        <v>1296.68</v>
      </c>
      <c r="G76" s="1183">
        <f>G34</f>
        <v>15560.16</v>
      </c>
      <c r="H76" s="1182">
        <f>H34</f>
        <v>3065.92</v>
      </c>
      <c r="I76" s="1183">
        <f>I34</f>
        <v>10730.720000000001</v>
      </c>
    </row>
    <row r="77" spans="1:9" s="256" customFormat="1" ht="14.1" customHeight="1">
      <c r="A77" s="1184" t="s">
        <v>969</v>
      </c>
      <c r="B77" s="1185" t="s">
        <v>970</v>
      </c>
      <c r="C77" s="567"/>
      <c r="D77" s="567"/>
      <c r="E77" s="1152"/>
      <c r="F77" s="1182">
        <f>F39</f>
        <v>0</v>
      </c>
      <c r="G77" s="1183">
        <f>G39</f>
        <v>0</v>
      </c>
      <c r="H77" s="1182">
        <f>H39</f>
        <v>0</v>
      </c>
      <c r="I77" s="1183">
        <f>I39</f>
        <v>0</v>
      </c>
    </row>
    <row r="78" spans="1:9" s="256" customFormat="1" ht="14.1" customHeight="1">
      <c r="A78" s="1184" t="s">
        <v>977</v>
      </c>
      <c r="B78" s="1185" t="s">
        <v>1030</v>
      </c>
      <c r="C78" s="567"/>
      <c r="D78" s="567"/>
      <c r="E78" s="1152"/>
      <c r="F78" s="1182">
        <f>F45</f>
        <v>0</v>
      </c>
      <c r="G78" s="1183">
        <f>G45</f>
        <v>0</v>
      </c>
      <c r="H78" s="1182">
        <f>H45</f>
        <v>2401.31</v>
      </c>
      <c r="I78" s="1183">
        <f>I45</f>
        <v>8404.5849999999991</v>
      </c>
    </row>
    <row r="79" spans="1:9" s="256" customFormat="1" ht="14.1" customHeight="1">
      <c r="A79" s="1184" t="s">
        <v>987</v>
      </c>
      <c r="B79" s="1185" t="s">
        <v>1031</v>
      </c>
      <c r="C79" s="567"/>
      <c r="D79" s="567"/>
      <c r="E79" s="1152"/>
      <c r="F79" s="1182">
        <f>F54</f>
        <v>1272</v>
      </c>
      <c r="G79" s="1183">
        <f>G54</f>
        <v>15264</v>
      </c>
      <c r="H79" s="1182">
        <f>H54</f>
        <v>2693.42</v>
      </c>
      <c r="I79" s="1183">
        <f>I54</f>
        <v>9426.9700000000012</v>
      </c>
    </row>
    <row r="80" spans="1:9" s="256" customFormat="1" ht="14.1" customHeight="1">
      <c r="A80" s="1184" t="s">
        <v>1003</v>
      </c>
      <c r="B80" s="1185" t="s">
        <v>1004</v>
      </c>
      <c r="C80" s="567"/>
      <c r="D80" s="567"/>
      <c r="E80" s="1152"/>
      <c r="F80" s="1182">
        <f>F57</f>
        <v>0</v>
      </c>
      <c r="G80" s="1183">
        <f>G57</f>
        <v>0</v>
      </c>
      <c r="H80" s="1182">
        <f>H57</f>
        <v>0</v>
      </c>
      <c r="I80" s="1183">
        <f>I57</f>
        <v>0</v>
      </c>
    </row>
    <row r="81" spans="1:9" s="256" customFormat="1" ht="14.1" customHeight="1">
      <c r="A81" s="1184" t="s">
        <v>1005</v>
      </c>
      <c r="B81" s="1185" t="s">
        <v>1006</v>
      </c>
      <c r="C81" s="567"/>
      <c r="D81" s="567"/>
      <c r="E81" s="1152"/>
      <c r="F81" s="1182">
        <f>F59</f>
        <v>0</v>
      </c>
      <c r="G81" s="1183">
        <f>G59</f>
        <v>0</v>
      </c>
      <c r="H81" s="1182">
        <f>H59</f>
        <v>2400</v>
      </c>
      <c r="I81" s="1183">
        <f>I59</f>
        <v>8400</v>
      </c>
    </row>
    <row r="82" spans="1:9" s="256" customFormat="1" ht="14.1" customHeight="1">
      <c r="A82" s="1184" t="s">
        <v>1007</v>
      </c>
      <c r="B82" s="1185" t="s">
        <v>1008</v>
      </c>
      <c r="C82" s="567"/>
      <c r="D82" s="567"/>
      <c r="E82" s="1152"/>
      <c r="F82" s="1182">
        <f>F64</f>
        <v>705</v>
      </c>
      <c r="G82" s="1183">
        <f>G64</f>
        <v>8460</v>
      </c>
      <c r="H82" s="1182">
        <f>H64</f>
        <v>8900</v>
      </c>
      <c r="I82" s="1183">
        <f>I64</f>
        <v>31150</v>
      </c>
    </row>
    <row r="83" spans="1:9" s="256" customFormat="1" ht="14.1" customHeight="1">
      <c r="A83" s="1184" t="s">
        <v>1015</v>
      </c>
      <c r="B83" s="1185" t="s">
        <v>1016</v>
      </c>
      <c r="C83" s="567"/>
      <c r="D83" s="567"/>
      <c r="E83" s="1152"/>
      <c r="F83" s="1182">
        <f>F72</f>
        <v>0</v>
      </c>
      <c r="G83" s="1183">
        <f>G72</f>
        <v>0</v>
      </c>
      <c r="H83" s="1182">
        <f>H72</f>
        <v>0</v>
      </c>
      <c r="I83" s="1183">
        <f>I72</f>
        <v>0</v>
      </c>
    </row>
    <row r="84" spans="1:9" s="402" customFormat="1" ht="14.1" customHeight="1">
      <c r="A84" s="1186"/>
      <c r="B84" s="1157"/>
      <c r="C84" s="1187"/>
      <c r="D84" s="1187"/>
      <c r="E84" s="1188" t="s">
        <v>1032</v>
      </c>
      <c r="F84" s="1189">
        <f>SUM(F75:F83)</f>
        <v>24514.108946120003</v>
      </c>
      <c r="G84" s="1190">
        <f>SUM(G75:G83)</f>
        <v>294169.30735343997</v>
      </c>
      <c r="H84" s="1189">
        <f>SUM(H75:H83)</f>
        <v>56700.169999999991</v>
      </c>
      <c r="I84" s="1190">
        <f>SUM(I75:I83)</f>
        <v>198450.59499999997</v>
      </c>
    </row>
    <row r="85" spans="1:9">
      <c r="C85" s="1191"/>
      <c r="D85" s="1191"/>
      <c r="F85" s="1192"/>
      <c r="G85" s="1192"/>
      <c r="H85" s="1192"/>
      <c r="I85" s="1192"/>
    </row>
    <row r="86" spans="1:9" s="197" customFormat="1" ht="24.95" customHeight="1">
      <c r="A86" s="1193" t="s">
        <v>738</v>
      </c>
      <c r="B86" s="1681" t="s">
        <v>1033</v>
      </c>
      <c r="C86" s="1682"/>
      <c r="D86" s="1194">
        <v>2886328.85</v>
      </c>
      <c r="E86" s="1193" t="s">
        <v>758</v>
      </c>
      <c r="F86" s="1683" t="s">
        <v>1034</v>
      </c>
      <c r="G86" s="1683"/>
      <c r="H86" s="1195" t="s">
        <v>1035</v>
      </c>
      <c r="I86" s="1196">
        <f>D88/D87</f>
        <v>3.2947369141724699E-2</v>
      </c>
    </row>
    <row r="87" spans="1:9" s="197" customFormat="1" ht="24.95" customHeight="1">
      <c r="A87" s="1197" t="s">
        <v>742</v>
      </c>
      <c r="B87" s="1661" t="s">
        <v>1036</v>
      </c>
      <c r="C87" s="1662"/>
      <c r="D87" s="1198">
        <v>8928461.2100000009</v>
      </c>
      <c r="E87" s="1197" t="s">
        <v>77</v>
      </c>
      <c r="F87" s="1663" t="s">
        <v>1037</v>
      </c>
      <c r="G87" s="1663"/>
      <c r="H87" s="1199" t="s">
        <v>1038</v>
      </c>
      <c r="I87" s="1200">
        <f>D89/D86</f>
        <v>6.875536548789303E-2</v>
      </c>
    </row>
    <row r="88" spans="1:9" s="197" customFormat="1" ht="12">
      <c r="A88" s="1197" t="s">
        <v>747</v>
      </c>
      <c r="B88" s="1201" t="s">
        <v>1039</v>
      </c>
      <c r="C88" s="1202"/>
      <c r="D88" s="1198">
        <f>G84</f>
        <v>294169.30735343997</v>
      </c>
      <c r="F88" s="1203"/>
      <c r="G88" s="1204"/>
      <c r="I88" s="1205"/>
    </row>
    <row r="89" spans="1:9" s="1017" customFormat="1" ht="15">
      <c r="A89" s="1197" t="s">
        <v>752</v>
      </c>
      <c r="B89" s="1206" t="s">
        <v>1040</v>
      </c>
      <c r="C89" s="1207"/>
      <c r="D89" s="1208">
        <f>I84</f>
        <v>198450.59499999997</v>
      </c>
      <c r="E89" s="197"/>
      <c r="F89" s="1209"/>
      <c r="G89" s="1210"/>
      <c r="H89" s="1211" t="s">
        <v>1041</v>
      </c>
      <c r="I89" s="1212">
        <f>SUM(I86:I88)</f>
        <v>0.10170273462961774</v>
      </c>
    </row>
    <row r="90" spans="1:9">
      <c r="B90" s="1213"/>
      <c r="C90" s="1213"/>
      <c r="D90" s="1213"/>
    </row>
    <row r="91" spans="1:9" ht="24.95" customHeight="1">
      <c r="A91" s="1664" t="s">
        <v>1042</v>
      </c>
      <c r="B91" s="1665"/>
      <c r="C91" s="1665"/>
      <c r="D91" s="1665"/>
      <c r="E91" s="1665"/>
      <c r="F91" s="1665"/>
      <c r="G91" s="1665"/>
      <c r="H91" s="1665"/>
      <c r="I91" s="1666"/>
    </row>
    <row r="92" spans="1:9" ht="15" customHeight="1">
      <c r="B92" s="1213"/>
      <c r="C92" s="1213"/>
      <c r="D92" s="1213"/>
    </row>
    <row r="93" spans="1:9" s="184" customFormat="1">
      <c r="A93" s="261"/>
      <c r="B93" s="1214"/>
      <c r="C93" s="1214"/>
      <c r="D93" s="1214"/>
      <c r="E93" s="182" t="s">
        <v>79</v>
      </c>
      <c r="F93" s="1667">
        <f ca="1">TODAY()</f>
        <v>41647</v>
      </c>
      <c r="G93" s="1667"/>
      <c r="I93" s="179"/>
    </row>
    <row r="94" spans="1:9" ht="50.1" customHeight="1">
      <c r="B94" s="1213"/>
      <c r="C94" s="1213"/>
      <c r="D94" s="1213"/>
    </row>
    <row r="95" spans="1:9">
      <c r="A95" s="1135" t="s">
        <v>1043</v>
      </c>
      <c r="B95" s="1215"/>
      <c r="C95" s="1215"/>
      <c r="D95" s="1215"/>
      <c r="E95" s="1135"/>
      <c r="F95" s="265"/>
      <c r="G95" s="265"/>
      <c r="H95" s="265"/>
      <c r="I95" s="265"/>
    </row>
    <row r="96" spans="1:9">
      <c r="B96" s="1213"/>
      <c r="C96" s="1213"/>
      <c r="D96" s="1213"/>
    </row>
    <row r="97" spans="2:4">
      <c r="B97" s="1213"/>
      <c r="C97" s="1213"/>
      <c r="D97" s="1213"/>
    </row>
    <row r="98" spans="2:4">
      <c r="B98" s="1213"/>
      <c r="C98" s="1213"/>
      <c r="D98" s="1213"/>
    </row>
    <row r="99" spans="2:4">
      <c r="B99" s="1213"/>
      <c r="C99" s="1213"/>
      <c r="D99" s="1213"/>
    </row>
    <row r="100" spans="2:4">
      <c r="B100" s="1213"/>
      <c r="C100" s="1213"/>
      <c r="D100" s="1213"/>
    </row>
    <row r="101" spans="2:4">
      <c r="B101" s="1213"/>
      <c r="C101" s="1213"/>
      <c r="D101" s="1213"/>
    </row>
    <row r="102" spans="2:4">
      <c r="B102" s="1216"/>
      <c r="C102" s="1216"/>
      <c r="D102" s="1216"/>
    </row>
    <row r="103" spans="2:4">
      <c r="B103" s="1216"/>
      <c r="C103" s="1216"/>
      <c r="D103" s="1216"/>
    </row>
  </sheetData>
  <mergeCells count="11">
    <mergeCell ref="B87:C87"/>
    <mergeCell ref="F87:G87"/>
    <mergeCell ref="A91:I91"/>
    <mergeCell ref="F93:G93"/>
    <mergeCell ref="C6:F7"/>
    <mergeCell ref="A13:A15"/>
    <mergeCell ref="B13:E15"/>
    <mergeCell ref="B22:E22"/>
    <mergeCell ref="B24:E24"/>
    <mergeCell ref="B86:C86"/>
    <mergeCell ref="F86:G86"/>
  </mergeCells>
  <printOptions horizontalCentered="1"/>
  <pageMargins left="0.59055118110236227" right="0.39370078740157483" top="0.39370078740157483" bottom="0.78740157480314965" header="0" footer="0.59055118110236227"/>
  <pageSetup scale="90" orientation="portrait" r:id="rId1"/>
  <headerFooter alignWithMargins="0">
    <oddFooter>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98" zoomScaleNormal="98" zoomScaleSheetLayoutView="98" workbookViewId="0">
      <selection activeCell="AA10" sqref="AA10"/>
    </sheetView>
  </sheetViews>
  <sheetFormatPr baseColWidth="10" defaultRowHeight="12.75"/>
  <cols>
    <col min="1" max="1" width="5.7109375" style="180" customWidth="1"/>
    <col min="2" max="2" width="2" style="180" customWidth="1"/>
    <col min="3" max="3" width="10.7109375" style="180" customWidth="1"/>
    <col min="4" max="4" width="8.7109375" style="180" customWidth="1"/>
    <col min="5" max="5" width="2.140625" style="180" customWidth="1"/>
    <col min="6" max="6" width="7.7109375" style="180" customWidth="1"/>
    <col min="7" max="7" width="1.7109375" style="180" customWidth="1"/>
    <col min="8" max="8" width="7.28515625" style="180" customWidth="1"/>
    <col min="9" max="9" width="3.7109375" style="180" customWidth="1"/>
    <col min="10" max="11" width="2.42578125" style="180" customWidth="1"/>
    <col min="12" max="12" width="7.85546875" style="180" customWidth="1"/>
    <col min="13" max="13" width="1.7109375" style="180" customWidth="1"/>
    <col min="14" max="14" width="5.7109375" style="180" customWidth="1"/>
    <col min="15" max="15" width="1.7109375" style="180" customWidth="1"/>
    <col min="16" max="16" width="2.7109375" style="180" customWidth="1"/>
    <col min="17" max="17" width="8.7109375" style="180" customWidth="1"/>
    <col min="18" max="19" width="1.7109375" style="180" customWidth="1"/>
    <col min="20" max="20" width="8.7109375" style="180" customWidth="1"/>
    <col min="21" max="21" width="2.7109375" style="180" customWidth="1"/>
    <col min="22" max="23" width="6.28515625" style="180" customWidth="1"/>
    <col min="24" max="25" width="1.7109375" style="180" customWidth="1"/>
    <col min="26" max="27" width="4.7109375" style="180" customWidth="1"/>
    <col min="28" max="29" width="1.42578125" style="180" customWidth="1"/>
    <col min="30" max="30" width="4.42578125" style="180" customWidth="1"/>
    <col min="31" max="34" width="4" style="180" customWidth="1"/>
    <col min="35" max="256" width="11.42578125" style="180"/>
    <col min="257" max="257" width="5.7109375" style="180" customWidth="1"/>
    <col min="258" max="258" width="2" style="180" customWidth="1"/>
    <col min="259" max="259" width="10.7109375" style="180" customWidth="1"/>
    <col min="260" max="260" width="8.7109375" style="180" customWidth="1"/>
    <col min="261" max="261" width="2.140625" style="180" customWidth="1"/>
    <col min="262" max="262" width="7.7109375" style="180" customWidth="1"/>
    <col min="263" max="263" width="1.7109375" style="180" customWidth="1"/>
    <col min="264" max="264" width="7.28515625" style="180" customWidth="1"/>
    <col min="265" max="265" width="3.7109375" style="180" customWidth="1"/>
    <col min="266" max="267" width="2.42578125" style="180" customWidth="1"/>
    <col min="268" max="268" width="7.85546875" style="180" customWidth="1"/>
    <col min="269" max="269" width="1.7109375" style="180" customWidth="1"/>
    <col min="270" max="270" width="5.7109375" style="180" customWidth="1"/>
    <col min="271" max="271" width="1.7109375" style="180" customWidth="1"/>
    <col min="272" max="272" width="2.7109375" style="180" customWidth="1"/>
    <col min="273" max="273" width="8.7109375" style="180" customWidth="1"/>
    <col min="274" max="275" width="1.7109375" style="180" customWidth="1"/>
    <col min="276" max="276" width="8.7109375" style="180" customWidth="1"/>
    <col min="277" max="277" width="2.7109375" style="180" customWidth="1"/>
    <col min="278" max="279" width="6.28515625" style="180" customWidth="1"/>
    <col min="280" max="281" width="1.7109375" style="180" customWidth="1"/>
    <col min="282" max="283" width="4.7109375" style="180" customWidth="1"/>
    <col min="284" max="285" width="1.42578125" style="180" customWidth="1"/>
    <col min="286" max="286" width="4.42578125" style="180" customWidth="1"/>
    <col min="287" max="290" width="4" style="180" customWidth="1"/>
    <col min="291" max="512" width="11.42578125" style="180"/>
    <col min="513" max="513" width="5.7109375" style="180" customWidth="1"/>
    <col min="514" max="514" width="2" style="180" customWidth="1"/>
    <col min="515" max="515" width="10.7109375" style="180" customWidth="1"/>
    <col min="516" max="516" width="8.7109375" style="180" customWidth="1"/>
    <col min="517" max="517" width="2.140625" style="180" customWidth="1"/>
    <col min="518" max="518" width="7.7109375" style="180" customWidth="1"/>
    <col min="519" max="519" width="1.7109375" style="180" customWidth="1"/>
    <col min="520" max="520" width="7.28515625" style="180" customWidth="1"/>
    <col min="521" max="521" width="3.7109375" style="180" customWidth="1"/>
    <col min="522" max="523" width="2.42578125" style="180" customWidth="1"/>
    <col min="524" max="524" width="7.85546875" style="180" customWidth="1"/>
    <col min="525" max="525" width="1.7109375" style="180" customWidth="1"/>
    <col min="526" max="526" width="5.7109375" style="180" customWidth="1"/>
    <col min="527" max="527" width="1.7109375" style="180" customWidth="1"/>
    <col min="528" max="528" width="2.7109375" style="180" customWidth="1"/>
    <col min="529" max="529" width="8.7109375" style="180" customWidth="1"/>
    <col min="530" max="531" width="1.7109375" style="180" customWidth="1"/>
    <col min="532" max="532" width="8.7109375" style="180" customWidth="1"/>
    <col min="533" max="533" width="2.7109375" style="180" customWidth="1"/>
    <col min="534" max="535" width="6.28515625" style="180" customWidth="1"/>
    <col min="536" max="537" width="1.7109375" style="180" customWidth="1"/>
    <col min="538" max="539" width="4.7109375" style="180" customWidth="1"/>
    <col min="540" max="541" width="1.42578125" style="180" customWidth="1"/>
    <col min="542" max="542" width="4.42578125" style="180" customWidth="1"/>
    <col min="543" max="546" width="4" style="180" customWidth="1"/>
    <col min="547" max="768" width="11.42578125" style="180"/>
    <col min="769" max="769" width="5.7109375" style="180" customWidth="1"/>
    <col min="770" max="770" width="2" style="180" customWidth="1"/>
    <col min="771" max="771" width="10.7109375" style="180" customWidth="1"/>
    <col min="772" max="772" width="8.7109375" style="180" customWidth="1"/>
    <col min="773" max="773" width="2.140625" style="180" customWidth="1"/>
    <col min="774" max="774" width="7.7109375" style="180" customWidth="1"/>
    <col min="775" max="775" width="1.7109375" style="180" customWidth="1"/>
    <col min="776" max="776" width="7.28515625" style="180" customWidth="1"/>
    <col min="777" max="777" width="3.7109375" style="180" customWidth="1"/>
    <col min="778" max="779" width="2.42578125" style="180" customWidth="1"/>
    <col min="780" max="780" width="7.85546875" style="180" customWidth="1"/>
    <col min="781" max="781" width="1.7109375" style="180" customWidth="1"/>
    <col min="782" max="782" width="5.7109375" style="180" customWidth="1"/>
    <col min="783" max="783" width="1.7109375" style="180" customWidth="1"/>
    <col min="784" max="784" width="2.7109375" style="180" customWidth="1"/>
    <col min="785" max="785" width="8.7109375" style="180" customWidth="1"/>
    <col min="786" max="787" width="1.7109375" style="180" customWidth="1"/>
    <col min="788" max="788" width="8.7109375" style="180" customWidth="1"/>
    <col min="789" max="789" width="2.7109375" style="180" customWidth="1"/>
    <col min="790" max="791" width="6.28515625" style="180" customWidth="1"/>
    <col min="792" max="793" width="1.7109375" style="180" customWidth="1"/>
    <col min="794" max="795" width="4.7109375" style="180" customWidth="1"/>
    <col min="796" max="797" width="1.42578125" style="180" customWidth="1"/>
    <col min="798" max="798" width="4.42578125" style="180" customWidth="1"/>
    <col min="799" max="802" width="4" style="180" customWidth="1"/>
    <col min="803" max="1024" width="11.42578125" style="180"/>
    <col min="1025" max="1025" width="5.7109375" style="180" customWidth="1"/>
    <col min="1026" max="1026" width="2" style="180" customWidth="1"/>
    <col min="1027" max="1027" width="10.7109375" style="180" customWidth="1"/>
    <col min="1028" max="1028" width="8.7109375" style="180" customWidth="1"/>
    <col min="1029" max="1029" width="2.140625" style="180" customWidth="1"/>
    <col min="1030" max="1030" width="7.7109375" style="180" customWidth="1"/>
    <col min="1031" max="1031" width="1.7109375" style="180" customWidth="1"/>
    <col min="1032" max="1032" width="7.28515625" style="180" customWidth="1"/>
    <col min="1033" max="1033" width="3.7109375" style="180" customWidth="1"/>
    <col min="1034" max="1035" width="2.42578125" style="180" customWidth="1"/>
    <col min="1036" max="1036" width="7.85546875" style="180" customWidth="1"/>
    <col min="1037" max="1037" width="1.7109375" style="180" customWidth="1"/>
    <col min="1038" max="1038" width="5.7109375" style="180" customWidth="1"/>
    <col min="1039" max="1039" width="1.7109375" style="180" customWidth="1"/>
    <col min="1040" max="1040" width="2.7109375" style="180" customWidth="1"/>
    <col min="1041" max="1041" width="8.7109375" style="180" customWidth="1"/>
    <col min="1042" max="1043" width="1.7109375" style="180" customWidth="1"/>
    <col min="1044" max="1044" width="8.7109375" style="180" customWidth="1"/>
    <col min="1045" max="1045" width="2.7109375" style="180" customWidth="1"/>
    <col min="1046" max="1047" width="6.28515625" style="180" customWidth="1"/>
    <col min="1048" max="1049" width="1.7109375" style="180" customWidth="1"/>
    <col min="1050" max="1051" width="4.7109375" style="180" customWidth="1"/>
    <col min="1052" max="1053" width="1.42578125" style="180" customWidth="1"/>
    <col min="1054" max="1054" width="4.42578125" style="180" customWidth="1"/>
    <col min="1055" max="1058" width="4" style="180" customWidth="1"/>
    <col min="1059" max="1280" width="11.42578125" style="180"/>
    <col min="1281" max="1281" width="5.7109375" style="180" customWidth="1"/>
    <col min="1282" max="1282" width="2" style="180" customWidth="1"/>
    <col min="1283" max="1283" width="10.7109375" style="180" customWidth="1"/>
    <col min="1284" max="1284" width="8.7109375" style="180" customWidth="1"/>
    <col min="1285" max="1285" width="2.140625" style="180" customWidth="1"/>
    <col min="1286" max="1286" width="7.7109375" style="180" customWidth="1"/>
    <col min="1287" max="1287" width="1.7109375" style="180" customWidth="1"/>
    <col min="1288" max="1288" width="7.28515625" style="180" customWidth="1"/>
    <col min="1289" max="1289" width="3.7109375" style="180" customWidth="1"/>
    <col min="1290" max="1291" width="2.42578125" style="180" customWidth="1"/>
    <col min="1292" max="1292" width="7.85546875" style="180" customWidth="1"/>
    <col min="1293" max="1293" width="1.7109375" style="180" customWidth="1"/>
    <col min="1294" max="1294" width="5.7109375" style="180" customWidth="1"/>
    <col min="1295" max="1295" width="1.7109375" style="180" customWidth="1"/>
    <col min="1296" max="1296" width="2.7109375" style="180" customWidth="1"/>
    <col min="1297" max="1297" width="8.7109375" style="180" customWidth="1"/>
    <col min="1298" max="1299" width="1.7109375" style="180" customWidth="1"/>
    <col min="1300" max="1300" width="8.7109375" style="180" customWidth="1"/>
    <col min="1301" max="1301" width="2.7109375" style="180" customWidth="1"/>
    <col min="1302" max="1303" width="6.28515625" style="180" customWidth="1"/>
    <col min="1304" max="1305" width="1.7109375" style="180" customWidth="1"/>
    <col min="1306" max="1307" width="4.7109375" style="180" customWidth="1"/>
    <col min="1308" max="1309" width="1.42578125" style="180" customWidth="1"/>
    <col min="1310" max="1310" width="4.42578125" style="180" customWidth="1"/>
    <col min="1311" max="1314" width="4" style="180" customWidth="1"/>
    <col min="1315" max="1536" width="11.42578125" style="180"/>
    <col min="1537" max="1537" width="5.7109375" style="180" customWidth="1"/>
    <col min="1538" max="1538" width="2" style="180" customWidth="1"/>
    <col min="1539" max="1539" width="10.7109375" style="180" customWidth="1"/>
    <col min="1540" max="1540" width="8.7109375" style="180" customWidth="1"/>
    <col min="1541" max="1541" width="2.140625" style="180" customWidth="1"/>
    <col min="1542" max="1542" width="7.7109375" style="180" customWidth="1"/>
    <col min="1543" max="1543" width="1.7109375" style="180" customWidth="1"/>
    <col min="1544" max="1544" width="7.28515625" style="180" customWidth="1"/>
    <col min="1545" max="1545" width="3.7109375" style="180" customWidth="1"/>
    <col min="1546" max="1547" width="2.42578125" style="180" customWidth="1"/>
    <col min="1548" max="1548" width="7.85546875" style="180" customWidth="1"/>
    <col min="1549" max="1549" width="1.7109375" style="180" customWidth="1"/>
    <col min="1550" max="1550" width="5.7109375" style="180" customWidth="1"/>
    <col min="1551" max="1551" width="1.7109375" style="180" customWidth="1"/>
    <col min="1552" max="1552" width="2.7109375" style="180" customWidth="1"/>
    <col min="1553" max="1553" width="8.7109375" style="180" customWidth="1"/>
    <col min="1554" max="1555" width="1.7109375" style="180" customWidth="1"/>
    <col min="1556" max="1556" width="8.7109375" style="180" customWidth="1"/>
    <col min="1557" max="1557" width="2.7109375" style="180" customWidth="1"/>
    <col min="1558" max="1559" width="6.28515625" style="180" customWidth="1"/>
    <col min="1560" max="1561" width="1.7109375" style="180" customWidth="1"/>
    <col min="1562" max="1563" width="4.7109375" style="180" customWidth="1"/>
    <col min="1564" max="1565" width="1.42578125" style="180" customWidth="1"/>
    <col min="1566" max="1566" width="4.42578125" style="180" customWidth="1"/>
    <col min="1567" max="1570" width="4" style="180" customWidth="1"/>
    <col min="1571" max="1792" width="11.42578125" style="180"/>
    <col min="1793" max="1793" width="5.7109375" style="180" customWidth="1"/>
    <col min="1794" max="1794" width="2" style="180" customWidth="1"/>
    <col min="1795" max="1795" width="10.7109375" style="180" customWidth="1"/>
    <col min="1796" max="1796" width="8.7109375" style="180" customWidth="1"/>
    <col min="1797" max="1797" width="2.140625" style="180" customWidth="1"/>
    <col min="1798" max="1798" width="7.7109375" style="180" customWidth="1"/>
    <col min="1799" max="1799" width="1.7109375" style="180" customWidth="1"/>
    <col min="1800" max="1800" width="7.28515625" style="180" customWidth="1"/>
    <col min="1801" max="1801" width="3.7109375" style="180" customWidth="1"/>
    <col min="1802" max="1803" width="2.42578125" style="180" customWidth="1"/>
    <col min="1804" max="1804" width="7.85546875" style="180" customWidth="1"/>
    <col min="1805" max="1805" width="1.7109375" style="180" customWidth="1"/>
    <col min="1806" max="1806" width="5.7109375" style="180" customWidth="1"/>
    <col min="1807" max="1807" width="1.7109375" style="180" customWidth="1"/>
    <col min="1808" max="1808" width="2.7109375" style="180" customWidth="1"/>
    <col min="1809" max="1809" width="8.7109375" style="180" customWidth="1"/>
    <col min="1810" max="1811" width="1.7109375" style="180" customWidth="1"/>
    <col min="1812" max="1812" width="8.7109375" style="180" customWidth="1"/>
    <col min="1813" max="1813" width="2.7109375" style="180" customWidth="1"/>
    <col min="1814" max="1815" width="6.28515625" style="180" customWidth="1"/>
    <col min="1816" max="1817" width="1.7109375" style="180" customWidth="1"/>
    <col min="1818" max="1819" width="4.7109375" style="180" customWidth="1"/>
    <col min="1820" max="1821" width="1.42578125" style="180" customWidth="1"/>
    <col min="1822" max="1822" width="4.42578125" style="180" customWidth="1"/>
    <col min="1823" max="1826" width="4" style="180" customWidth="1"/>
    <col min="1827" max="2048" width="11.42578125" style="180"/>
    <col min="2049" max="2049" width="5.7109375" style="180" customWidth="1"/>
    <col min="2050" max="2050" width="2" style="180" customWidth="1"/>
    <col min="2051" max="2051" width="10.7109375" style="180" customWidth="1"/>
    <col min="2052" max="2052" width="8.7109375" style="180" customWidth="1"/>
    <col min="2053" max="2053" width="2.140625" style="180" customWidth="1"/>
    <col min="2054" max="2054" width="7.7109375" style="180" customWidth="1"/>
    <col min="2055" max="2055" width="1.7109375" style="180" customWidth="1"/>
    <col min="2056" max="2056" width="7.28515625" style="180" customWidth="1"/>
    <col min="2057" max="2057" width="3.7109375" style="180" customWidth="1"/>
    <col min="2058" max="2059" width="2.42578125" style="180" customWidth="1"/>
    <col min="2060" max="2060" width="7.85546875" style="180" customWidth="1"/>
    <col min="2061" max="2061" width="1.7109375" style="180" customWidth="1"/>
    <col min="2062" max="2062" width="5.7109375" style="180" customWidth="1"/>
    <col min="2063" max="2063" width="1.7109375" style="180" customWidth="1"/>
    <col min="2064" max="2064" width="2.7109375" style="180" customWidth="1"/>
    <col min="2065" max="2065" width="8.7109375" style="180" customWidth="1"/>
    <col min="2066" max="2067" width="1.7109375" style="180" customWidth="1"/>
    <col min="2068" max="2068" width="8.7109375" style="180" customWidth="1"/>
    <col min="2069" max="2069" width="2.7109375" style="180" customWidth="1"/>
    <col min="2070" max="2071" width="6.28515625" style="180" customWidth="1"/>
    <col min="2072" max="2073" width="1.7109375" style="180" customWidth="1"/>
    <col min="2074" max="2075" width="4.7109375" style="180" customWidth="1"/>
    <col min="2076" max="2077" width="1.42578125" style="180" customWidth="1"/>
    <col min="2078" max="2078" width="4.42578125" style="180" customWidth="1"/>
    <col min="2079" max="2082" width="4" style="180" customWidth="1"/>
    <col min="2083" max="2304" width="11.42578125" style="180"/>
    <col min="2305" max="2305" width="5.7109375" style="180" customWidth="1"/>
    <col min="2306" max="2306" width="2" style="180" customWidth="1"/>
    <col min="2307" max="2307" width="10.7109375" style="180" customWidth="1"/>
    <col min="2308" max="2308" width="8.7109375" style="180" customWidth="1"/>
    <col min="2309" max="2309" width="2.140625" style="180" customWidth="1"/>
    <col min="2310" max="2310" width="7.7109375" style="180" customWidth="1"/>
    <col min="2311" max="2311" width="1.7109375" style="180" customWidth="1"/>
    <col min="2312" max="2312" width="7.28515625" style="180" customWidth="1"/>
    <col min="2313" max="2313" width="3.7109375" style="180" customWidth="1"/>
    <col min="2314" max="2315" width="2.42578125" style="180" customWidth="1"/>
    <col min="2316" max="2316" width="7.85546875" style="180" customWidth="1"/>
    <col min="2317" max="2317" width="1.7109375" style="180" customWidth="1"/>
    <col min="2318" max="2318" width="5.7109375" style="180" customWidth="1"/>
    <col min="2319" max="2319" width="1.7109375" style="180" customWidth="1"/>
    <col min="2320" max="2320" width="2.7109375" style="180" customWidth="1"/>
    <col min="2321" max="2321" width="8.7109375" style="180" customWidth="1"/>
    <col min="2322" max="2323" width="1.7109375" style="180" customWidth="1"/>
    <col min="2324" max="2324" width="8.7109375" style="180" customWidth="1"/>
    <col min="2325" max="2325" width="2.7109375" style="180" customWidth="1"/>
    <col min="2326" max="2327" width="6.28515625" style="180" customWidth="1"/>
    <col min="2328" max="2329" width="1.7109375" style="180" customWidth="1"/>
    <col min="2330" max="2331" width="4.7109375" style="180" customWidth="1"/>
    <col min="2332" max="2333" width="1.42578125" style="180" customWidth="1"/>
    <col min="2334" max="2334" width="4.42578125" style="180" customWidth="1"/>
    <col min="2335" max="2338" width="4" style="180" customWidth="1"/>
    <col min="2339" max="2560" width="11.42578125" style="180"/>
    <col min="2561" max="2561" width="5.7109375" style="180" customWidth="1"/>
    <col min="2562" max="2562" width="2" style="180" customWidth="1"/>
    <col min="2563" max="2563" width="10.7109375" style="180" customWidth="1"/>
    <col min="2564" max="2564" width="8.7109375" style="180" customWidth="1"/>
    <col min="2565" max="2565" width="2.140625" style="180" customWidth="1"/>
    <col min="2566" max="2566" width="7.7109375" style="180" customWidth="1"/>
    <col min="2567" max="2567" width="1.7109375" style="180" customWidth="1"/>
    <col min="2568" max="2568" width="7.28515625" style="180" customWidth="1"/>
    <col min="2569" max="2569" width="3.7109375" style="180" customWidth="1"/>
    <col min="2570" max="2571" width="2.42578125" style="180" customWidth="1"/>
    <col min="2572" max="2572" width="7.85546875" style="180" customWidth="1"/>
    <col min="2573" max="2573" width="1.7109375" style="180" customWidth="1"/>
    <col min="2574" max="2574" width="5.7109375" style="180" customWidth="1"/>
    <col min="2575" max="2575" width="1.7109375" style="180" customWidth="1"/>
    <col min="2576" max="2576" width="2.7109375" style="180" customWidth="1"/>
    <col min="2577" max="2577" width="8.7109375" style="180" customWidth="1"/>
    <col min="2578" max="2579" width="1.7109375" style="180" customWidth="1"/>
    <col min="2580" max="2580" width="8.7109375" style="180" customWidth="1"/>
    <col min="2581" max="2581" width="2.7109375" style="180" customWidth="1"/>
    <col min="2582" max="2583" width="6.28515625" style="180" customWidth="1"/>
    <col min="2584" max="2585" width="1.7109375" style="180" customWidth="1"/>
    <col min="2586" max="2587" width="4.7109375" style="180" customWidth="1"/>
    <col min="2588" max="2589" width="1.42578125" style="180" customWidth="1"/>
    <col min="2590" max="2590" width="4.42578125" style="180" customWidth="1"/>
    <col min="2591" max="2594" width="4" style="180" customWidth="1"/>
    <col min="2595" max="2816" width="11.42578125" style="180"/>
    <col min="2817" max="2817" width="5.7109375" style="180" customWidth="1"/>
    <col min="2818" max="2818" width="2" style="180" customWidth="1"/>
    <col min="2819" max="2819" width="10.7109375" style="180" customWidth="1"/>
    <col min="2820" max="2820" width="8.7109375" style="180" customWidth="1"/>
    <col min="2821" max="2821" width="2.140625" style="180" customWidth="1"/>
    <col min="2822" max="2822" width="7.7109375" style="180" customWidth="1"/>
    <col min="2823" max="2823" width="1.7109375" style="180" customWidth="1"/>
    <col min="2824" max="2824" width="7.28515625" style="180" customWidth="1"/>
    <col min="2825" max="2825" width="3.7109375" style="180" customWidth="1"/>
    <col min="2826" max="2827" width="2.42578125" style="180" customWidth="1"/>
    <col min="2828" max="2828" width="7.85546875" style="180" customWidth="1"/>
    <col min="2829" max="2829" width="1.7109375" style="180" customWidth="1"/>
    <col min="2830" max="2830" width="5.7109375" style="180" customWidth="1"/>
    <col min="2831" max="2831" width="1.7109375" style="180" customWidth="1"/>
    <col min="2832" max="2832" width="2.7109375" style="180" customWidth="1"/>
    <col min="2833" max="2833" width="8.7109375" style="180" customWidth="1"/>
    <col min="2834" max="2835" width="1.7109375" style="180" customWidth="1"/>
    <col min="2836" max="2836" width="8.7109375" style="180" customWidth="1"/>
    <col min="2837" max="2837" width="2.7109375" style="180" customWidth="1"/>
    <col min="2838" max="2839" width="6.28515625" style="180" customWidth="1"/>
    <col min="2840" max="2841" width="1.7109375" style="180" customWidth="1"/>
    <col min="2842" max="2843" width="4.7109375" style="180" customWidth="1"/>
    <col min="2844" max="2845" width="1.42578125" style="180" customWidth="1"/>
    <col min="2846" max="2846" width="4.42578125" style="180" customWidth="1"/>
    <col min="2847" max="2850" width="4" style="180" customWidth="1"/>
    <col min="2851" max="3072" width="11.42578125" style="180"/>
    <col min="3073" max="3073" width="5.7109375" style="180" customWidth="1"/>
    <col min="3074" max="3074" width="2" style="180" customWidth="1"/>
    <col min="3075" max="3075" width="10.7109375" style="180" customWidth="1"/>
    <col min="3076" max="3076" width="8.7109375" style="180" customWidth="1"/>
    <col min="3077" max="3077" width="2.140625" style="180" customWidth="1"/>
    <col min="3078" max="3078" width="7.7109375" style="180" customWidth="1"/>
    <col min="3079" max="3079" width="1.7109375" style="180" customWidth="1"/>
    <col min="3080" max="3080" width="7.28515625" style="180" customWidth="1"/>
    <col min="3081" max="3081" width="3.7109375" style="180" customWidth="1"/>
    <col min="3082" max="3083" width="2.42578125" style="180" customWidth="1"/>
    <col min="3084" max="3084" width="7.85546875" style="180" customWidth="1"/>
    <col min="3085" max="3085" width="1.7109375" style="180" customWidth="1"/>
    <col min="3086" max="3086" width="5.7109375" style="180" customWidth="1"/>
    <col min="3087" max="3087" width="1.7109375" style="180" customWidth="1"/>
    <col min="3088" max="3088" width="2.7109375" style="180" customWidth="1"/>
    <col min="3089" max="3089" width="8.7109375" style="180" customWidth="1"/>
    <col min="3090" max="3091" width="1.7109375" style="180" customWidth="1"/>
    <col min="3092" max="3092" width="8.7109375" style="180" customWidth="1"/>
    <col min="3093" max="3093" width="2.7109375" style="180" customWidth="1"/>
    <col min="3094" max="3095" width="6.28515625" style="180" customWidth="1"/>
    <col min="3096" max="3097" width="1.7109375" style="180" customWidth="1"/>
    <col min="3098" max="3099" width="4.7109375" style="180" customWidth="1"/>
    <col min="3100" max="3101" width="1.42578125" style="180" customWidth="1"/>
    <col min="3102" max="3102" width="4.42578125" style="180" customWidth="1"/>
    <col min="3103" max="3106" width="4" style="180" customWidth="1"/>
    <col min="3107" max="3328" width="11.42578125" style="180"/>
    <col min="3329" max="3329" width="5.7109375" style="180" customWidth="1"/>
    <col min="3330" max="3330" width="2" style="180" customWidth="1"/>
    <col min="3331" max="3331" width="10.7109375" style="180" customWidth="1"/>
    <col min="3332" max="3332" width="8.7109375" style="180" customWidth="1"/>
    <col min="3333" max="3333" width="2.140625" style="180" customWidth="1"/>
    <col min="3334" max="3334" width="7.7109375" style="180" customWidth="1"/>
    <col min="3335" max="3335" width="1.7109375" style="180" customWidth="1"/>
    <col min="3336" max="3336" width="7.28515625" style="180" customWidth="1"/>
    <col min="3337" max="3337" width="3.7109375" style="180" customWidth="1"/>
    <col min="3338" max="3339" width="2.42578125" style="180" customWidth="1"/>
    <col min="3340" max="3340" width="7.85546875" style="180" customWidth="1"/>
    <col min="3341" max="3341" width="1.7109375" style="180" customWidth="1"/>
    <col min="3342" max="3342" width="5.7109375" style="180" customWidth="1"/>
    <col min="3343" max="3343" width="1.7109375" style="180" customWidth="1"/>
    <col min="3344" max="3344" width="2.7109375" style="180" customWidth="1"/>
    <col min="3345" max="3345" width="8.7109375" style="180" customWidth="1"/>
    <col min="3346" max="3347" width="1.7109375" style="180" customWidth="1"/>
    <col min="3348" max="3348" width="8.7109375" style="180" customWidth="1"/>
    <col min="3349" max="3349" width="2.7109375" style="180" customWidth="1"/>
    <col min="3350" max="3351" width="6.28515625" style="180" customWidth="1"/>
    <col min="3352" max="3353" width="1.7109375" style="180" customWidth="1"/>
    <col min="3354" max="3355" width="4.7109375" style="180" customWidth="1"/>
    <col min="3356" max="3357" width="1.42578125" style="180" customWidth="1"/>
    <col min="3358" max="3358" width="4.42578125" style="180" customWidth="1"/>
    <col min="3359" max="3362" width="4" style="180" customWidth="1"/>
    <col min="3363" max="3584" width="11.42578125" style="180"/>
    <col min="3585" max="3585" width="5.7109375" style="180" customWidth="1"/>
    <col min="3586" max="3586" width="2" style="180" customWidth="1"/>
    <col min="3587" max="3587" width="10.7109375" style="180" customWidth="1"/>
    <col min="3588" max="3588" width="8.7109375" style="180" customWidth="1"/>
    <col min="3589" max="3589" width="2.140625" style="180" customWidth="1"/>
    <col min="3590" max="3590" width="7.7109375" style="180" customWidth="1"/>
    <col min="3591" max="3591" width="1.7109375" style="180" customWidth="1"/>
    <col min="3592" max="3592" width="7.28515625" style="180" customWidth="1"/>
    <col min="3593" max="3593" width="3.7109375" style="180" customWidth="1"/>
    <col min="3594" max="3595" width="2.42578125" style="180" customWidth="1"/>
    <col min="3596" max="3596" width="7.85546875" style="180" customWidth="1"/>
    <col min="3597" max="3597" width="1.7109375" style="180" customWidth="1"/>
    <col min="3598" max="3598" width="5.7109375" style="180" customWidth="1"/>
    <col min="3599" max="3599" width="1.7109375" style="180" customWidth="1"/>
    <col min="3600" max="3600" width="2.7109375" style="180" customWidth="1"/>
    <col min="3601" max="3601" width="8.7109375" style="180" customWidth="1"/>
    <col min="3602" max="3603" width="1.7109375" style="180" customWidth="1"/>
    <col min="3604" max="3604" width="8.7109375" style="180" customWidth="1"/>
    <col min="3605" max="3605" width="2.7109375" style="180" customWidth="1"/>
    <col min="3606" max="3607" width="6.28515625" style="180" customWidth="1"/>
    <col min="3608" max="3609" width="1.7109375" style="180" customWidth="1"/>
    <col min="3610" max="3611" width="4.7109375" style="180" customWidth="1"/>
    <col min="3612" max="3613" width="1.42578125" style="180" customWidth="1"/>
    <col min="3614" max="3614" width="4.42578125" style="180" customWidth="1"/>
    <col min="3615" max="3618" width="4" style="180" customWidth="1"/>
    <col min="3619" max="3840" width="11.42578125" style="180"/>
    <col min="3841" max="3841" width="5.7109375" style="180" customWidth="1"/>
    <col min="3842" max="3842" width="2" style="180" customWidth="1"/>
    <col min="3843" max="3843" width="10.7109375" style="180" customWidth="1"/>
    <col min="3844" max="3844" width="8.7109375" style="180" customWidth="1"/>
    <col min="3845" max="3845" width="2.140625" style="180" customWidth="1"/>
    <col min="3846" max="3846" width="7.7109375" style="180" customWidth="1"/>
    <col min="3847" max="3847" width="1.7109375" style="180" customWidth="1"/>
    <col min="3848" max="3848" width="7.28515625" style="180" customWidth="1"/>
    <col min="3849" max="3849" width="3.7109375" style="180" customWidth="1"/>
    <col min="3850" max="3851" width="2.42578125" style="180" customWidth="1"/>
    <col min="3852" max="3852" width="7.85546875" style="180" customWidth="1"/>
    <col min="3853" max="3853" width="1.7109375" style="180" customWidth="1"/>
    <col min="3854" max="3854" width="5.7109375" style="180" customWidth="1"/>
    <col min="3855" max="3855" width="1.7109375" style="180" customWidth="1"/>
    <col min="3856" max="3856" width="2.7109375" style="180" customWidth="1"/>
    <col min="3857" max="3857" width="8.7109375" style="180" customWidth="1"/>
    <col min="3858" max="3859" width="1.7109375" style="180" customWidth="1"/>
    <col min="3860" max="3860" width="8.7109375" style="180" customWidth="1"/>
    <col min="3861" max="3861" width="2.7109375" style="180" customWidth="1"/>
    <col min="3862" max="3863" width="6.28515625" style="180" customWidth="1"/>
    <col min="3864" max="3865" width="1.7109375" style="180" customWidth="1"/>
    <col min="3866" max="3867" width="4.7109375" style="180" customWidth="1"/>
    <col min="3868" max="3869" width="1.42578125" style="180" customWidth="1"/>
    <col min="3870" max="3870" width="4.42578125" style="180" customWidth="1"/>
    <col min="3871" max="3874" width="4" style="180" customWidth="1"/>
    <col min="3875" max="4096" width="11.42578125" style="180"/>
    <col min="4097" max="4097" width="5.7109375" style="180" customWidth="1"/>
    <col min="4098" max="4098" width="2" style="180" customWidth="1"/>
    <col min="4099" max="4099" width="10.7109375" style="180" customWidth="1"/>
    <col min="4100" max="4100" width="8.7109375" style="180" customWidth="1"/>
    <col min="4101" max="4101" width="2.140625" style="180" customWidth="1"/>
    <col min="4102" max="4102" width="7.7109375" style="180" customWidth="1"/>
    <col min="4103" max="4103" width="1.7109375" style="180" customWidth="1"/>
    <col min="4104" max="4104" width="7.28515625" style="180" customWidth="1"/>
    <col min="4105" max="4105" width="3.7109375" style="180" customWidth="1"/>
    <col min="4106" max="4107" width="2.42578125" style="180" customWidth="1"/>
    <col min="4108" max="4108" width="7.85546875" style="180" customWidth="1"/>
    <col min="4109" max="4109" width="1.7109375" style="180" customWidth="1"/>
    <col min="4110" max="4110" width="5.7109375" style="180" customWidth="1"/>
    <col min="4111" max="4111" width="1.7109375" style="180" customWidth="1"/>
    <col min="4112" max="4112" width="2.7109375" style="180" customWidth="1"/>
    <col min="4113" max="4113" width="8.7109375" style="180" customWidth="1"/>
    <col min="4114" max="4115" width="1.7109375" style="180" customWidth="1"/>
    <col min="4116" max="4116" width="8.7109375" style="180" customWidth="1"/>
    <col min="4117" max="4117" width="2.7109375" style="180" customWidth="1"/>
    <col min="4118" max="4119" width="6.28515625" style="180" customWidth="1"/>
    <col min="4120" max="4121" width="1.7109375" style="180" customWidth="1"/>
    <col min="4122" max="4123" width="4.7109375" style="180" customWidth="1"/>
    <col min="4124" max="4125" width="1.42578125" style="180" customWidth="1"/>
    <col min="4126" max="4126" width="4.42578125" style="180" customWidth="1"/>
    <col min="4127" max="4130" width="4" style="180" customWidth="1"/>
    <col min="4131" max="4352" width="11.42578125" style="180"/>
    <col min="4353" max="4353" width="5.7109375" style="180" customWidth="1"/>
    <col min="4354" max="4354" width="2" style="180" customWidth="1"/>
    <col min="4355" max="4355" width="10.7109375" style="180" customWidth="1"/>
    <col min="4356" max="4356" width="8.7109375" style="180" customWidth="1"/>
    <col min="4357" max="4357" width="2.140625" style="180" customWidth="1"/>
    <col min="4358" max="4358" width="7.7109375" style="180" customWidth="1"/>
    <col min="4359" max="4359" width="1.7109375" style="180" customWidth="1"/>
    <col min="4360" max="4360" width="7.28515625" style="180" customWidth="1"/>
    <col min="4361" max="4361" width="3.7109375" style="180" customWidth="1"/>
    <col min="4362" max="4363" width="2.42578125" style="180" customWidth="1"/>
    <col min="4364" max="4364" width="7.85546875" style="180" customWidth="1"/>
    <col min="4365" max="4365" width="1.7109375" style="180" customWidth="1"/>
    <col min="4366" max="4366" width="5.7109375" style="180" customWidth="1"/>
    <col min="4367" max="4367" width="1.7109375" style="180" customWidth="1"/>
    <col min="4368" max="4368" width="2.7109375" style="180" customWidth="1"/>
    <col min="4369" max="4369" width="8.7109375" style="180" customWidth="1"/>
    <col min="4370" max="4371" width="1.7109375" style="180" customWidth="1"/>
    <col min="4372" max="4372" width="8.7109375" style="180" customWidth="1"/>
    <col min="4373" max="4373" width="2.7109375" style="180" customWidth="1"/>
    <col min="4374" max="4375" width="6.28515625" style="180" customWidth="1"/>
    <col min="4376" max="4377" width="1.7109375" style="180" customWidth="1"/>
    <col min="4378" max="4379" width="4.7109375" style="180" customWidth="1"/>
    <col min="4380" max="4381" width="1.42578125" style="180" customWidth="1"/>
    <col min="4382" max="4382" width="4.42578125" style="180" customWidth="1"/>
    <col min="4383" max="4386" width="4" style="180" customWidth="1"/>
    <col min="4387" max="4608" width="11.42578125" style="180"/>
    <col min="4609" max="4609" width="5.7109375" style="180" customWidth="1"/>
    <col min="4610" max="4610" width="2" style="180" customWidth="1"/>
    <col min="4611" max="4611" width="10.7109375" style="180" customWidth="1"/>
    <col min="4612" max="4612" width="8.7109375" style="180" customWidth="1"/>
    <col min="4613" max="4613" width="2.140625" style="180" customWidth="1"/>
    <col min="4614" max="4614" width="7.7109375" style="180" customWidth="1"/>
    <col min="4615" max="4615" width="1.7109375" style="180" customWidth="1"/>
    <col min="4616" max="4616" width="7.28515625" style="180" customWidth="1"/>
    <col min="4617" max="4617" width="3.7109375" style="180" customWidth="1"/>
    <col min="4618" max="4619" width="2.42578125" style="180" customWidth="1"/>
    <col min="4620" max="4620" width="7.85546875" style="180" customWidth="1"/>
    <col min="4621" max="4621" width="1.7109375" style="180" customWidth="1"/>
    <col min="4622" max="4622" width="5.7109375" style="180" customWidth="1"/>
    <col min="4623" max="4623" width="1.7109375" style="180" customWidth="1"/>
    <col min="4624" max="4624" width="2.7109375" style="180" customWidth="1"/>
    <col min="4625" max="4625" width="8.7109375" style="180" customWidth="1"/>
    <col min="4626" max="4627" width="1.7109375" style="180" customWidth="1"/>
    <col min="4628" max="4628" width="8.7109375" style="180" customWidth="1"/>
    <col min="4629" max="4629" width="2.7109375" style="180" customWidth="1"/>
    <col min="4630" max="4631" width="6.28515625" style="180" customWidth="1"/>
    <col min="4632" max="4633" width="1.7109375" style="180" customWidth="1"/>
    <col min="4634" max="4635" width="4.7109375" style="180" customWidth="1"/>
    <col min="4636" max="4637" width="1.42578125" style="180" customWidth="1"/>
    <col min="4638" max="4638" width="4.42578125" style="180" customWidth="1"/>
    <col min="4639" max="4642" width="4" style="180" customWidth="1"/>
    <col min="4643" max="4864" width="11.42578125" style="180"/>
    <col min="4865" max="4865" width="5.7109375" style="180" customWidth="1"/>
    <col min="4866" max="4866" width="2" style="180" customWidth="1"/>
    <col min="4867" max="4867" width="10.7109375" style="180" customWidth="1"/>
    <col min="4868" max="4868" width="8.7109375" style="180" customWidth="1"/>
    <col min="4869" max="4869" width="2.140625" style="180" customWidth="1"/>
    <col min="4870" max="4870" width="7.7109375" style="180" customWidth="1"/>
    <col min="4871" max="4871" width="1.7109375" style="180" customWidth="1"/>
    <col min="4872" max="4872" width="7.28515625" style="180" customWidth="1"/>
    <col min="4873" max="4873" width="3.7109375" style="180" customWidth="1"/>
    <col min="4874" max="4875" width="2.42578125" style="180" customWidth="1"/>
    <col min="4876" max="4876" width="7.85546875" style="180" customWidth="1"/>
    <col min="4877" max="4877" width="1.7109375" style="180" customWidth="1"/>
    <col min="4878" max="4878" width="5.7109375" style="180" customWidth="1"/>
    <col min="4879" max="4879" width="1.7109375" style="180" customWidth="1"/>
    <col min="4880" max="4880" width="2.7109375" style="180" customWidth="1"/>
    <col min="4881" max="4881" width="8.7109375" style="180" customWidth="1"/>
    <col min="4882" max="4883" width="1.7109375" style="180" customWidth="1"/>
    <col min="4884" max="4884" width="8.7109375" style="180" customWidth="1"/>
    <col min="4885" max="4885" width="2.7109375" style="180" customWidth="1"/>
    <col min="4886" max="4887" width="6.28515625" style="180" customWidth="1"/>
    <col min="4888" max="4889" width="1.7109375" style="180" customWidth="1"/>
    <col min="4890" max="4891" width="4.7109375" style="180" customWidth="1"/>
    <col min="4892" max="4893" width="1.42578125" style="180" customWidth="1"/>
    <col min="4894" max="4894" width="4.42578125" style="180" customWidth="1"/>
    <col min="4895" max="4898" width="4" style="180" customWidth="1"/>
    <col min="4899" max="5120" width="11.42578125" style="180"/>
    <col min="5121" max="5121" width="5.7109375" style="180" customWidth="1"/>
    <col min="5122" max="5122" width="2" style="180" customWidth="1"/>
    <col min="5123" max="5123" width="10.7109375" style="180" customWidth="1"/>
    <col min="5124" max="5124" width="8.7109375" style="180" customWidth="1"/>
    <col min="5125" max="5125" width="2.140625" style="180" customWidth="1"/>
    <col min="5126" max="5126" width="7.7109375" style="180" customWidth="1"/>
    <col min="5127" max="5127" width="1.7109375" style="180" customWidth="1"/>
    <col min="5128" max="5128" width="7.28515625" style="180" customWidth="1"/>
    <col min="5129" max="5129" width="3.7109375" style="180" customWidth="1"/>
    <col min="5130" max="5131" width="2.42578125" style="180" customWidth="1"/>
    <col min="5132" max="5132" width="7.85546875" style="180" customWidth="1"/>
    <col min="5133" max="5133" width="1.7109375" style="180" customWidth="1"/>
    <col min="5134" max="5134" width="5.7109375" style="180" customWidth="1"/>
    <col min="5135" max="5135" width="1.7109375" style="180" customWidth="1"/>
    <col min="5136" max="5136" width="2.7109375" style="180" customWidth="1"/>
    <col min="5137" max="5137" width="8.7109375" style="180" customWidth="1"/>
    <col min="5138" max="5139" width="1.7109375" style="180" customWidth="1"/>
    <col min="5140" max="5140" width="8.7109375" style="180" customWidth="1"/>
    <col min="5141" max="5141" width="2.7109375" style="180" customWidth="1"/>
    <col min="5142" max="5143" width="6.28515625" style="180" customWidth="1"/>
    <col min="5144" max="5145" width="1.7109375" style="180" customWidth="1"/>
    <col min="5146" max="5147" width="4.7109375" style="180" customWidth="1"/>
    <col min="5148" max="5149" width="1.42578125" style="180" customWidth="1"/>
    <col min="5150" max="5150" width="4.42578125" style="180" customWidth="1"/>
    <col min="5151" max="5154" width="4" style="180" customWidth="1"/>
    <col min="5155" max="5376" width="11.42578125" style="180"/>
    <col min="5377" max="5377" width="5.7109375" style="180" customWidth="1"/>
    <col min="5378" max="5378" width="2" style="180" customWidth="1"/>
    <col min="5379" max="5379" width="10.7109375" style="180" customWidth="1"/>
    <col min="5380" max="5380" width="8.7109375" style="180" customWidth="1"/>
    <col min="5381" max="5381" width="2.140625" style="180" customWidth="1"/>
    <col min="5382" max="5382" width="7.7109375" style="180" customWidth="1"/>
    <col min="5383" max="5383" width="1.7109375" style="180" customWidth="1"/>
    <col min="5384" max="5384" width="7.28515625" style="180" customWidth="1"/>
    <col min="5385" max="5385" width="3.7109375" style="180" customWidth="1"/>
    <col min="5386" max="5387" width="2.42578125" style="180" customWidth="1"/>
    <col min="5388" max="5388" width="7.85546875" style="180" customWidth="1"/>
    <col min="5389" max="5389" width="1.7109375" style="180" customWidth="1"/>
    <col min="5390" max="5390" width="5.7109375" style="180" customWidth="1"/>
    <col min="5391" max="5391" width="1.7109375" style="180" customWidth="1"/>
    <col min="5392" max="5392" width="2.7109375" style="180" customWidth="1"/>
    <col min="5393" max="5393" width="8.7109375" style="180" customWidth="1"/>
    <col min="5394" max="5395" width="1.7109375" style="180" customWidth="1"/>
    <col min="5396" max="5396" width="8.7109375" style="180" customWidth="1"/>
    <col min="5397" max="5397" width="2.7109375" style="180" customWidth="1"/>
    <col min="5398" max="5399" width="6.28515625" style="180" customWidth="1"/>
    <col min="5400" max="5401" width="1.7109375" style="180" customWidth="1"/>
    <col min="5402" max="5403" width="4.7109375" style="180" customWidth="1"/>
    <col min="5404" max="5405" width="1.42578125" style="180" customWidth="1"/>
    <col min="5406" max="5406" width="4.42578125" style="180" customWidth="1"/>
    <col min="5407" max="5410" width="4" style="180" customWidth="1"/>
    <col min="5411" max="5632" width="11.42578125" style="180"/>
    <col min="5633" max="5633" width="5.7109375" style="180" customWidth="1"/>
    <col min="5634" max="5634" width="2" style="180" customWidth="1"/>
    <col min="5635" max="5635" width="10.7109375" style="180" customWidth="1"/>
    <col min="5636" max="5636" width="8.7109375" style="180" customWidth="1"/>
    <col min="5637" max="5637" width="2.140625" style="180" customWidth="1"/>
    <col min="5638" max="5638" width="7.7109375" style="180" customWidth="1"/>
    <col min="5639" max="5639" width="1.7109375" style="180" customWidth="1"/>
    <col min="5640" max="5640" width="7.28515625" style="180" customWidth="1"/>
    <col min="5641" max="5641" width="3.7109375" style="180" customWidth="1"/>
    <col min="5642" max="5643" width="2.42578125" style="180" customWidth="1"/>
    <col min="5644" max="5644" width="7.85546875" style="180" customWidth="1"/>
    <col min="5645" max="5645" width="1.7109375" style="180" customWidth="1"/>
    <col min="5646" max="5646" width="5.7109375" style="180" customWidth="1"/>
    <col min="5647" max="5647" width="1.7109375" style="180" customWidth="1"/>
    <col min="5648" max="5648" width="2.7109375" style="180" customWidth="1"/>
    <col min="5649" max="5649" width="8.7109375" style="180" customWidth="1"/>
    <col min="5650" max="5651" width="1.7109375" style="180" customWidth="1"/>
    <col min="5652" max="5652" width="8.7109375" style="180" customWidth="1"/>
    <col min="5653" max="5653" width="2.7109375" style="180" customWidth="1"/>
    <col min="5654" max="5655" width="6.28515625" style="180" customWidth="1"/>
    <col min="5656" max="5657" width="1.7109375" style="180" customWidth="1"/>
    <col min="5658" max="5659" width="4.7109375" style="180" customWidth="1"/>
    <col min="5660" max="5661" width="1.42578125" style="180" customWidth="1"/>
    <col min="5662" max="5662" width="4.42578125" style="180" customWidth="1"/>
    <col min="5663" max="5666" width="4" style="180" customWidth="1"/>
    <col min="5667" max="5888" width="11.42578125" style="180"/>
    <col min="5889" max="5889" width="5.7109375" style="180" customWidth="1"/>
    <col min="5890" max="5890" width="2" style="180" customWidth="1"/>
    <col min="5891" max="5891" width="10.7109375" style="180" customWidth="1"/>
    <col min="5892" max="5892" width="8.7109375" style="180" customWidth="1"/>
    <col min="5893" max="5893" width="2.140625" style="180" customWidth="1"/>
    <col min="5894" max="5894" width="7.7109375" style="180" customWidth="1"/>
    <col min="5895" max="5895" width="1.7109375" style="180" customWidth="1"/>
    <col min="5896" max="5896" width="7.28515625" style="180" customWidth="1"/>
    <col min="5897" max="5897" width="3.7109375" style="180" customWidth="1"/>
    <col min="5898" max="5899" width="2.42578125" style="180" customWidth="1"/>
    <col min="5900" max="5900" width="7.85546875" style="180" customWidth="1"/>
    <col min="5901" max="5901" width="1.7109375" style="180" customWidth="1"/>
    <col min="5902" max="5902" width="5.7109375" style="180" customWidth="1"/>
    <col min="5903" max="5903" width="1.7109375" style="180" customWidth="1"/>
    <col min="5904" max="5904" width="2.7109375" style="180" customWidth="1"/>
    <col min="5905" max="5905" width="8.7109375" style="180" customWidth="1"/>
    <col min="5906" max="5907" width="1.7109375" style="180" customWidth="1"/>
    <col min="5908" max="5908" width="8.7109375" style="180" customWidth="1"/>
    <col min="5909" max="5909" width="2.7109375" style="180" customWidth="1"/>
    <col min="5910" max="5911" width="6.28515625" style="180" customWidth="1"/>
    <col min="5912" max="5913" width="1.7109375" style="180" customWidth="1"/>
    <col min="5914" max="5915" width="4.7109375" style="180" customWidth="1"/>
    <col min="5916" max="5917" width="1.42578125" style="180" customWidth="1"/>
    <col min="5918" max="5918" width="4.42578125" style="180" customWidth="1"/>
    <col min="5919" max="5922" width="4" style="180" customWidth="1"/>
    <col min="5923" max="6144" width="11.42578125" style="180"/>
    <col min="6145" max="6145" width="5.7109375" style="180" customWidth="1"/>
    <col min="6146" max="6146" width="2" style="180" customWidth="1"/>
    <col min="6147" max="6147" width="10.7109375" style="180" customWidth="1"/>
    <col min="6148" max="6148" width="8.7109375" style="180" customWidth="1"/>
    <col min="6149" max="6149" width="2.140625" style="180" customWidth="1"/>
    <col min="6150" max="6150" width="7.7109375" style="180" customWidth="1"/>
    <col min="6151" max="6151" width="1.7109375" style="180" customWidth="1"/>
    <col min="6152" max="6152" width="7.28515625" style="180" customWidth="1"/>
    <col min="6153" max="6153" width="3.7109375" style="180" customWidth="1"/>
    <col min="6154" max="6155" width="2.42578125" style="180" customWidth="1"/>
    <col min="6156" max="6156" width="7.85546875" style="180" customWidth="1"/>
    <col min="6157" max="6157" width="1.7109375" style="180" customWidth="1"/>
    <col min="6158" max="6158" width="5.7109375" style="180" customWidth="1"/>
    <col min="6159" max="6159" width="1.7109375" style="180" customWidth="1"/>
    <col min="6160" max="6160" width="2.7109375" style="180" customWidth="1"/>
    <col min="6161" max="6161" width="8.7109375" style="180" customWidth="1"/>
    <col min="6162" max="6163" width="1.7109375" style="180" customWidth="1"/>
    <col min="6164" max="6164" width="8.7109375" style="180" customWidth="1"/>
    <col min="6165" max="6165" width="2.7109375" style="180" customWidth="1"/>
    <col min="6166" max="6167" width="6.28515625" style="180" customWidth="1"/>
    <col min="6168" max="6169" width="1.7109375" style="180" customWidth="1"/>
    <col min="6170" max="6171" width="4.7109375" style="180" customWidth="1"/>
    <col min="6172" max="6173" width="1.42578125" style="180" customWidth="1"/>
    <col min="6174" max="6174" width="4.42578125" style="180" customWidth="1"/>
    <col min="6175" max="6178" width="4" style="180" customWidth="1"/>
    <col min="6179" max="6400" width="11.42578125" style="180"/>
    <col min="6401" max="6401" width="5.7109375" style="180" customWidth="1"/>
    <col min="6402" max="6402" width="2" style="180" customWidth="1"/>
    <col min="6403" max="6403" width="10.7109375" style="180" customWidth="1"/>
    <col min="6404" max="6404" width="8.7109375" style="180" customWidth="1"/>
    <col min="6405" max="6405" width="2.140625" style="180" customWidth="1"/>
    <col min="6406" max="6406" width="7.7109375" style="180" customWidth="1"/>
    <col min="6407" max="6407" width="1.7109375" style="180" customWidth="1"/>
    <col min="6408" max="6408" width="7.28515625" style="180" customWidth="1"/>
    <col min="6409" max="6409" width="3.7109375" style="180" customWidth="1"/>
    <col min="6410" max="6411" width="2.42578125" style="180" customWidth="1"/>
    <col min="6412" max="6412" width="7.85546875" style="180" customWidth="1"/>
    <col min="6413" max="6413" width="1.7109375" style="180" customWidth="1"/>
    <col min="6414" max="6414" width="5.7109375" style="180" customWidth="1"/>
    <col min="6415" max="6415" width="1.7109375" style="180" customWidth="1"/>
    <col min="6416" max="6416" width="2.7109375" style="180" customWidth="1"/>
    <col min="6417" max="6417" width="8.7109375" style="180" customWidth="1"/>
    <col min="6418" max="6419" width="1.7109375" style="180" customWidth="1"/>
    <col min="6420" max="6420" width="8.7109375" style="180" customWidth="1"/>
    <col min="6421" max="6421" width="2.7109375" style="180" customWidth="1"/>
    <col min="6422" max="6423" width="6.28515625" style="180" customWidth="1"/>
    <col min="6424" max="6425" width="1.7109375" style="180" customWidth="1"/>
    <col min="6426" max="6427" width="4.7109375" style="180" customWidth="1"/>
    <col min="6428" max="6429" width="1.42578125" style="180" customWidth="1"/>
    <col min="6430" max="6430" width="4.42578125" style="180" customWidth="1"/>
    <col min="6431" max="6434" width="4" style="180" customWidth="1"/>
    <col min="6435" max="6656" width="11.42578125" style="180"/>
    <col min="6657" max="6657" width="5.7109375" style="180" customWidth="1"/>
    <col min="6658" max="6658" width="2" style="180" customWidth="1"/>
    <col min="6659" max="6659" width="10.7109375" style="180" customWidth="1"/>
    <col min="6660" max="6660" width="8.7109375" style="180" customWidth="1"/>
    <col min="6661" max="6661" width="2.140625" style="180" customWidth="1"/>
    <col min="6662" max="6662" width="7.7109375" style="180" customWidth="1"/>
    <col min="6663" max="6663" width="1.7109375" style="180" customWidth="1"/>
    <col min="6664" max="6664" width="7.28515625" style="180" customWidth="1"/>
    <col min="6665" max="6665" width="3.7109375" style="180" customWidth="1"/>
    <col min="6666" max="6667" width="2.42578125" style="180" customWidth="1"/>
    <col min="6668" max="6668" width="7.85546875" style="180" customWidth="1"/>
    <col min="6669" max="6669" width="1.7109375" style="180" customWidth="1"/>
    <col min="6670" max="6670" width="5.7109375" style="180" customWidth="1"/>
    <col min="6671" max="6671" width="1.7109375" style="180" customWidth="1"/>
    <col min="6672" max="6672" width="2.7109375" style="180" customWidth="1"/>
    <col min="6673" max="6673" width="8.7109375" style="180" customWidth="1"/>
    <col min="6674" max="6675" width="1.7109375" style="180" customWidth="1"/>
    <col min="6676" max="6676" width="8.7109375" style="180" customWidth="1"/>
    <col min="6677" max="6677" width="2.7109375" style="180" customWidth="1"/>
    <col min="6678" max="6679" width="6.28515625" style="180" customWidth="1"/>
    <col min="6680" max="6681" width="1.7109375" style="180" customWidth="1"/>
    <col min="6682" max="6683" width="4.7109375" style="180" customWidth="1"/>
    <col min="6684" max="6685" width="1.42578125" style="180" customWidth="1"/>
    <col min="6686" max="6686" width="4.42578125" style="180" customWidth="1"/>
    <col min="6687" max="6690" width="4" style="180" customWidth="1"/>
    <col min="6691" max="6912" width="11.42578125" style="180"/>
    <col min="6913" max="6913" width="5.7109375" style="180" customWidth="1"/>
    <col min="6914" max="6914" width="2" style="180" customWidth="1"/>
    <col min="6915" max="6915" width="10.7109375" style="180" customWidth="1"/>
    <col min="6916" max="6916" width="8.7109375" style="180" customWidth="1"/>
    <col min="6917" max="6917" width="2.140625" style="180" customWidth="1"/>
    <col min="6918" max="6918" width="7.7109375" style="180" customWidth="1"/>
    <col min="6919" max="6919" width="1.7109375" style="180" customWidth="1"/>
    <col min="6920" max="6920" width="7.28515625" style="180" customWidth="1"/>
    <col min="6921" max="6921" width="3.7109375" style="180" customWidth="1"/>
    <col min="6922" max="6923" width="2.42578125" style="180" customWidth="1"/>
    <col min="6924" max="6924" width="7.85546875" style="180" customWidth="1"/>
    <col min="6925" max="6925" width="1.7109375" style="180" customWidth="1"/>
    <col min="6926" max="6926" width="5.7109375" style="180" customWidth="1"/>
    <col min="6927" max="6927" width="1.7109375" style="180" customWidth="1"/>
    <col min="6928" max="6928" width="2.7109375" style="180" customWidth="1"/>
    <col min="6929" max="6929" width="8.7109375" style="180" customWidth="1"/>
    <col min="6930" max="6931" width="1.7109375" style="180" customWidth="1"/>
    <col min="6932" max="6932" width="8.7109375" style="180" customWidth="1"/>
    <col min="6933" max="6933" width="2.7109375" style="180" customWidth="1"/>
    <col min="6934" max="6935" width="6.28515625" style="180" customWidth="1"/>
    <col min="6936" max="6937" width="1.7109375" style="180" customWidth="1"/>
    <col min="6938" max="6939" width="4.7109375" style="180" customWidth="1"/>
    <col min="6940" max="6941" width="1.42578125" style="180" customWidth="1"/>
    <col min="6942" max="6942" width="4.42578125" style="180" customWidth="1"/>
    <col min="6943" max="6946" width="4" style="180" customWidth="1"/>
    <col min="6947" max="7168" width="11.42578125" style="180"/>
    <col min="7169" max="7169" width="5.7109375" style="180" customWidth="1"/>
    <col min="7170" max="7170" width="2" style="180" customWidth="1"/>
    <col min="7171" max="7171" width="10.7109375" style="180" customWidth="1"/>
    <col min="7172" max="7172" width="8.7109375" style="180" customWidth="1"/>
    <col min="7173" max="7173" width="2.140625" style="180" customWidth="1"/>
    <col min="7174" max="7174" width="7.7109375" style="180" customWidth="1"/>
    <col min="7175" max="7175" width="1.7109375" style="180" customWidth="1"/>
    <col min="7176" max="7176" width="7.28515625" style="180" customWidth="1"/>
    <col min="7177" max="7177" width="3.7109375" style="180" customWidth="1"/>
    <col min="7178" max="7179" width="2.42578125" style="180" customWidth="1"/>
    <col min="7180" max="7180" width="7.85546875" style="180" customWidth="1"/>
    <col min="7181" max="7181" width="1.7109375" style="180" customWidth="1"/>
    <col min="7182" max="7182" width="5.7109375" style="180" customWidth="1"/>
    <col min="7183" max="7183" width="1.7109375" style="180" customWidth="1"/>
    <col min="7184" max="7184" width="2.7109375" style="180" customWidth="1"/>
    <col min="7185" max="7185" width="8.7109375" style="180" customWidth="1"/>
    <col min="7186" max="7187" width="1.7109375" style="180" customWidth="1"/>
    <col min="7188" max="7188" width="8.7109375" style="180" customWidth="1"/>
    <col min="7189" max="7189" width="2.7109375" style="180" customWidth="1"/>
    <col min="7190" max="7191" width="6.28515625" style="180" customWidth="1"/>
    <col min="7192" max="7193" width="1.7109375" style="180" customWidth="1"/>
    <col min="7194" max="7195" width="4.7109375" style="180" customWidth="1"/>
    <col min="7196" max="7197" width="1.42578125" style="180" customWidth="1"/>
    <col min="7198" max="7198" width="4.42578125" style="180" customWidth="1"/>
    <col min="7199" max="7202" width="4" style="180" customWidth="1"/>
    <col min="7203" max="7424" width="11.42578125" style="180"/>
    <col min="7425" max="7425" width="5.7109375" style="180" customWidth="1"/>
    <col min="7426" max="7426" width="2" style="180" customWidth="1"/>
    <col min="7427" max="7427" width="10.7109375" style="180" customWidth="1"/>
    <col min="7428" max="7428" width="8.7109375" style="180" customWidth="1"/>
    <col min="7429" max="7429" width="2.140625" style="180" customWidth="1"/>
    <col min="7430" max="7430" width="7.7109375" style="180" customWidth="1"/>
    <col min="7431" max="7431" width="1.7109375" style="180" customWidth="1"/>
    <col min="7432" max="7432" width="7.28515625" style="180" customWidth="1"/>
    <col min="7433" max="7433" width="3.7109375" style="180" customWidth="1"/>
    <col min="7434" max="7435" width="2.42578125" style="180" customWidth="1"/>
    <col min="7436" max="7436" width="7.85546875" style="180" customWidth="1"/>
    <col min="7437" max="7437" width="1.7109375" style="180" customWidth="1"/>
    <col min="7438" max="7438" width="5.7109375" style="180" customWidth="1"/>
    <col min="7439" max="7439" width="1.7109375" style="180" customWidth="1"/>
    <col min="7440" max="7440" width="2.7109375" style="180" customWidth="1"/>
    <col min="7441" max="7441" width="8.7109375" style="180" customWidth="1"/>
    <col min="7442" max="7443" width="1.7109375" style="180" customWidth="1"/>
    <col min="7444" max="7444" width="8.7109375" style="180" customWidth="1"/>
    <col min="7445" max="7445" width="2.7109375" style="180" customWidth="1"/>
    <col min="7446" max="7447" width="6.28515625" style="180" customWidth="1"/>
    <col min="7448" max="7449" width="1.7109375" style="180" customWidth="1"/>
    <col min="7450" max="7451" width="4.7109375" style="180" customWidth="1"/>
    <col min="7452" max="7453" width="1.42578125" style="180" customWidth="1"/>
    <col min="7454" max="7454" width="4.42578125" style="180" customWidth="1"/>
    <col min="7455" max="7458" width="4" style="180" customWidth="1"/>
    <col min="7459" max="7680" width="11.42578125" style="180"/>
    <col min="7681" max="7681" width="5.7109375" style="180" customWidth="1"/>
    <col min="7682" max="7682" width="2" style="180" customWidth="1"/>
    <col min="7683" max="7683" width="10.7109375" style="180" customWidth="1"/>
    <col min="7684" max="7684" width="8.7109375" style="180" customWidth="1"/>
    <col min="7685" max="7685" width="2.140625" style="180" customWidth="1"/>
    <col min="7686" max="7686" width="7.7109375" style="180" customWidth="1"/>
    <col min="7687" max="7687" width="1.7109375" style="180" customWidth="1"/>
    <col min="7688" max="7688" width="7.28515625" style="180" customWidth="1"/>
    <col min="7689" max="7689" width="3.7109375" style="180" customWidth="1"/>
    <col min="7690" max="7691" width="2.42578125" style="180" customWidth="1"/>
    <col min="7692" max="7692" width="7.85546875" style="180" customWidth="1"/>
    <col min="7693" max="7693" width="1.7109375" style="180" customWidth="1"/>
    <col min="7694" max="7694" width="5.7109375" style="180" customWidth="1"/>
    <col min="7695" max="7695" width="1.7109375" style="180" customWidth="1"/>
    <col min="7696" max="7696" width="2.7109375" style="180" customWidth="1"/>
    <col min="7697" max="7697" width="8.7109375" style="180" customWidth="1"/>
    <col min="7698" max="7699" width="1.7109375" style="180" customWidth="1"/>
    <col min="7700" max="7700" width="8.7109375" style="180" customWidth="1"/>
    <col min="7701" max="7701" width="2.7109375" style="180" customWidth="1"/>
    <col min="7702" max="7703" width="6.28515625" style="180" customWidth="1"/>
    <col min="7704" max="7705" width="1.7109375" style="180" customWidth="1"/>
    <col min="7706" max="7707" width="4.7109375" style="180" customWidth="1"/>
    <col min="7708" max="7709" width="1.42578125" style="180" customWidth="1"/>
    <col min="7710" max="7710" width="4.42578125" style="180" customWidth="1"/>
    <col min="7711" max="7714" width="4" style="180" customWidth="1"/>
    <col min="7715" max="7936" width="11.42578125" style="180"/>
    <col min="7937" max="7937" width="5.7109375" style="180" customWidth="1"/>
    <col min="7938" max="7938" width="2" style="180" customWidth="1"/>
    <col min="7939" max="7939" width="10.7109375" style="180" customWidth="1"/>
    <col min="7940" max="7940" width="8.7109375" style="180" customWidth="1"/>
    <col min="7941" max="7941" width="2.140625" style="180" customWidth="1"/>
    <col min="7942" max="7942" width="7.7109375" style="180" customWidth="1"/>
    <col min="7943" max="7943" width="1.7109375" style="180" customWidth="1"/>
    <col min="7944" max="7944" width="7.28515625" style="180" customWidth="1"/>
    <col min="7945" max="7945" width="3.7109375" style="180" customWidth="1"/>
    <col min="7946" max="7947" width="2.42578125" style="180" customWidth="1"/>
    <col min="7948" max="7948" width="7.85546875" style="180" customWidth="1"/>
    <col min="7949" max="7949" width="1.7109375" style="180" customWidth="1"/>
    <col min="7950" max="7950" width="5.7109375" style="180" customWidth="1"/>
    <col min="7951" max="7951" width="1.7109375" style="180" customWidth="1"/>
    <col min="7952" max="7952" width="2.7109375" style="180" customWidth="1"/>
    <col min="7953" max="7953" width="8.7109375" style="180" customWidth="1"/>
    <col min="7954" max="7955" width="1.7109375" style="180" customWidth="1"/>
    <col min="7956" max="7956" width="8.7109375" style="180" customWidth="1"/>
    <col min="7957" max="7957" width="2.7109375" style="180" customWidth="1"/>
    <col min="7958" max="7959" width="6.28515625" style="180" customWidth="1"/>
    <col min="7960" max="7961" width="1.7109375" style="180" customWidth="1"/>
    <col min="7962" max="7963" width="4.7109375" style="180" customWidth="1"/>
    <col min="7964" max="7965" width="1.42578125" style="180" customWidth="1"/>
    <col min="7966" max="7966" width="4.42578125" style="180" customWidth="1"/>
    <col min="7967" max="7970" width="4" style="180" customWidth="1"/>
    <col min="7971" max="8192" width="11.42578125" style="180"/>
    <col min="8193" max="8193" width="5.7109375" style="180" customWidth="1"/>
    <col min="8194" max="8194" width="2" style="180" customWidth="1"/>
    <col min="8195" max="8195" width="10.7109375" style="180" customWidth="1"/>
    <col min="8196" max="8196" width="8.7109375" style="180" customWidth="1"/>
    <col min="8197" max="8197" width="2.140625" style="180" customWidth="1"/>
    <col min="8198" max="8198" width="7.7109375" style="180" customWidth="1"/>
    <col min="8199" max="8199" width="1.7109375" style="180" customWidth="1"/>
    <col min="8200" max="8200" width="7.28515625" style="180" customWidth="1"/>
    <col min="8201" max="8201" width="3.7109375" style="180" customWidth="1"/>
    <col min="8202" max="8203" width="2.42578125" style="180" customWidth="1"/>
    <col min="8204" max="8204" width="7.85546875" style="180" customWidth="1"/>
    <col min="8205" max="8205" width="1.7109375" style="180" customWidth="1"/>
    <col min="8206" max="8206" width="5.7109375" style="180" customWidth="1"/>
    <col min="8207" max="8207" width="1.7109375" style="180" customWidth="1"/>
    <col min="8208" max="8208" width="2.7109375" style="180" customWidth="1"/>
    <col min="8209" max="8209" width="8.7109375" style="180" customWidth="1"/>
    <col min="8210" max="8211" width="1.7109375" style="180" customWidth="1"/>
    <col min="8212" max="8212" width="8.7109375" style="180" customWidth="1"/>
    <col min="8213" max="8213" width="2.7109375" style="180" customWidth="1"/>
    <col min="8214" max="8215" width="6.28515625" style="180" customWidth="1"/>
    <col min="8216" max="8217" width="1.7109375" style="180" customWidth="1"/>
    <col min="8218" max="8219" width="4.7109375" style="180" customWidth="1"/>
    <col min="8220" max="8221" width="1.42578125" style="180" customWidth="1"/>
    <col min="8222" max="8222" width="4.42578125" style="180" customWidth="1"/>
    <col min="8223" max="8226" width="4" style="180" customWidth="1"/>
    <col min="8227" max="8448" width="11.42578125" style="180"/>
    <col min="8449" max="8449" width="5.7109375" style="180" customWidth="1"/>
    <col min="8450" max="8450" width="2" style="180" customWidth="1"/>
    <col min="8451" max="8451" width="10.7109375" style="180" customWidth="1"/>
    <col min="8452" max="8452" width="8.7109375" style="180" customWidth="1"/>
    <col min="8453" max="8453" width="2.140625" style="180" customWidth="1"/>
    <col min="8454" max="8454" width="7.7109375" style="180" customWidth="1"/>
    <col min="8455" max="8455" width="1.7109375" style="180" customWidth="1"/>
    <col min="8456" max="8456" width="7.28515625" style="180" customWidth="1"/>
    <col min="8457" max="8457" width="3.7109375" style="180" customWidth="1"/>
    <col min="8458" max="8459" width="2.42578125" style="180" customWidth="1"/>
    <col min="8460" max="8460" width="7.85546875" style="180" customWidth="1"/>
    <col min="8461" max="8461" width="1.7109375" style="180" customWidth="1"/>
    <col min="8462" max="8462" width="5.7109375" style="180" customWidth="1"/>
    <col min="8463" max="8463" width="1.7109375" style="180" customWidth="1"/>
    <col min="8464" max="8464" width="2.7109375" style="180" customWidth="1"/>
    <col min="8465" max="8465" width="8.7109375" style="180" customWidth="1"/>
    <col min="8466" max="8467" width="1.7109375" style="180" customWidth="1"/>
    <col min="8468" max="8468" width="8.7109375" style="180" customWidth="1"/>
    <col min="8469" max="8469" width="2.7109375" style="180" customWidth="1"/>
    <col min="8470" max="8471" width="6.28515625" style="180" customWidth="1"/>
    <col min="8472" max="8473" width="1.7109375" style="180" customWidth="1"/>
    <col min="8474" max="8475" width="4.7109375" style="180" customWidth="1"/>
    <col min="8476" max="8477" width="1.42578125" style="180" customWidth="1"/>
    <col min="8478" max="8478" width="4.42578125" style="180" customWidth="1"/>
    <col min="8479" max="8482" width="4" style="180" customWidth="1"/>
    <col min="8483" max="8704" width="11.42578125" style="180"/>
    <col min="8705" max="8705" width="5.7109375" style="180" customWidth="1"/>
    <col min="8706" max="8706" width="2" style="180" customWidth="1"/>
    <col min="8707" max="8707" width="10.7109375" style="180" customWidth="1"/>
    <col min="8708" max="8708" width="8.7109375" style="180" customWidth="1"/>
    <col min="8709" max="8709" width="2.140625" style="180" customWidth="1"/>
    <col min="8710" max="8710" width="7.7109375" style="180" customWidth="1"/>
    <col min="8711" max="8711" width="1.7109375" style="180" customWidth="1"/>
    <col min="8712" max="8712" width="7.28515625" style="180" customWidth="1"/>
    <col min="8713" max="8713" width="3.7109375" style="180" customWidth="1"/>
    <col min="8714" max="8715" width="2.42578125" style="180" customWidth="1"/>
    <col min="8716" max="8716" width="7.85546875" style="180" customWidth="1"/>
    <col min="8717" max="8717" width="1.7109375" style="180" customWidth="1"/>
    <col min="8718" max="8718" width="5.7109375" style="180" customWidth="1"/>
    <col min="8719" max="8719" width="1.7109375" style="180" customWidth="1"/>
    <col min="8720" max="8720" width="2.7109375" style="180" customWidth="1"/>
    <col min="8721" max="8721" width="8.7109375" style="180" customWidth="1"/>
    <col min="8722" max="8723" width="1.7109375" style="180" customWidth="1"/>
    <col min="8724" max="8724" width="8.7109375" style="180" customWidth="1"/>
    <col min="8725" max="8725" width="2.7109375" style="180" customWidth="1"/>
    <col min="8726" max="8727" width="6.28515625" style="180" customWidth="1"/>
    <col min="8728" max="8729" width="1.7109375" style="180" customWidth="1"/>
    <col min="8730" max="8731" width="4.7109375" style="180" customWidth="1"/>
    <col min="8732" max="8733" width="1.42578125" style="180" customWidth="1"/>
    <col min="8734" max="8734" width="4.42578125" style="180" customWidth="1"/>
    <col min="8735" max="8738" width="4" style="180" customWidth="1"/>
    <col min="8739" max="8960" width="11.42578125" style="180"/>
    <col min="8961" max="8961" width="5.7109375" style="180" customWidth="1"/>
    <col min="8962" max="8962" width="2" style="180" customWidth="1"/>
    <col min="8963" max="8963" width="10.7109375" style="180" customWidth="1"/>
    <col min="8964" max="8964" width="8.7109375" style="180" customWidth="1"/>
    <col min="8965" max="8965" width="2.140625" style="180" customWidth="1"/>
    <col min="8966" max="8966" width="7.7109375" style="180" customWidth="1"/>
    <col min="8967" max="8967" width="1.7109375" style="180" customWidth="1"/>
    <col min="8968" max="8968" width="7.28515625" style="180" customWidth="1"/>
    <col min="8969" max="8969" width="3.7109375" style="180" customWidth="1"/>
    <col min="8970" max="8971" width="2.42578125" style="180" customWidth="1"/>
    <col min="8972" max="8972" width="7.85546875" style="180" customWidth="1"/>
    <col min="8973" max="8973" width="1.7109375" style="180" customWidth="1"/>
    <col min="8974" max="8974" width="5.7109375" style="180" customWidth="1"/>
    <col min="8975" max="8975" width="1.7109375" style="180" customWidth="1"/>
    <col min="8976" max="8976" width="2.7109375" style="180" customWidth="1"/>
    <col min="8977" max="8977" width="8.7109375" style="180" customWidth="1"/>
    <col min="8978" max="8979" width="1.7109375" style="180" customWidth="1"/>
    <col min="8980" max="8980" width="8.7109375" style="180" customWidth="1"/>
    <col min="8981" max="8981" width="2.7109375" style="180" customWidth="1"/>
    <col min="8982" max="8983" width="6.28515625" style="180" customWidth="1"/>
    <col min="8984" max="8985" width="1.7109375" style="180" customWidth="1"/>
    <col min="8986" max="8987" width="4.7109375" style="180" customWidth="1"/>
    <col min="8988" max="8989" width="1.42578125" style="180" customWidth="1"/>
    <col min="8990" max="8990" width="4.42578125" style="180" customWidth="1"/>
    <col min="8991" max="8994" width="4" style="180" customWidth="1"/>
    <col min="8995" max="9216" width="11.42578125" style="180"/>
    <col min="9217" max="9217" width="5.7109375" style="180" customWidth="1"/>
    <col min="9218" max="9218" width="2" style="180" customWidth="1"/>
    <col min="9219" max="9219" width="10.7109375" style="180" customWidth="1"/>
    <col min="9220" max="9220" width="8.7109375" style="180" customWidth="1"/>
    <col min="9221" max="9221" width="2.140625" style="180" customWidth="1"/>
    <col min="9222" max="9222" width="7.7109375" style="180" customWidth="1"/>
    <col min="9223" max="9223" width="1.7109375" style="180" customWidth="1"/>
    <col min="9224" max="9224" width="7.28515625" style="180" customWidth="1"/>
    <col min="9225" max="9225" width="3.7109375" style="180" customWidth="1"/>
    <col min="9226" max="9227" width="2.42578125" style="180" customWidth="1"/>
    <col min="9228" max="9228" width="7.85546875" style="180" customWidth="1"/>
    <col min="9229" max="9229" width="1.7109375" style="180" customWidth="1"/>
    <col min="9230" max="9230" width="5.7109375" style="180" customWidth="1"/>
    <col min="9231" max="9231" width="1.7109375" style="180" customWidth="1"/>
    <col min="9232" max="9232" width="2.7109375" style="180" customWidth="1"/>
    <col min="9233" max="9233" width="8.7109375" style="180" customWidth="1"/>
    <col min="9234" max="9235" width="1.7109375" style="180" customWidth="1"/>
    <col min="9236" max="9236" width="8.7109375" style="180" customWidth="1"/>
    <col min="9237" max="9237" width="2.7109375" style="180" customWidth="1"/>
    <col min="9238" max="9239" width="6.28515625" style="180" customWidth="1"/>
    <col min="9240" max="9241" width="1.7109375" style="180" customWidth="1"/>
    <col min="9242" max="9243" width="4.7109375" style="180" customWidth="1"/>
    <col min="9244" max="9245" width="1.42578125" style="180" customWidth="1"/>
    <col min="9246" max="9246" width="4.42578125" style="180" customWidth="1"/>
    <col min="9247" max="9250" width="4" style="180" customWidth="1"/>
    <col min="9251" max="9472" width="11.42578125" style="180"/>
    <col min="9473" max="9473" width="5.7109375" style="180" customWidth="1"/>
    <col min="9474" max="9474" width="2" style="180" customWidth="1"/>
    <col min="9475" max="9475" width="10.7109375" style="180" customWidth="1"/>
    <col min="9476" max="9476" width="8.7109375" style="180" customWidth="1"/>
    <col min="9477" max="9477" width="2.140625" style="180" customWidth="1"/>
    <col min="9478" max="9478" width="7.7109375" style="180" customWidth="1"/>
    <col min="9479" max="9479" width="1.7109375" style="180" customWidth="1"/>
    <col min="9480" max="9480" width="7.28515625" style="180" customWidth="1"/>
    <col min="9481" max="9481" width="3.7109375" style="180" customWidth="1"/>
    <col min="9482" max="9483" width="2.42578125" style="180" customWidth="1"/>
    <col min="9484" max="9484" width="7.85546875" style="180" customWidth="1"/>
    <col min="9485" max="9485" width="1.7109375" style="180" customWidth="1"/>
    <col min="9486" max="9486" width="5.7109375" style="180" customWidth="1"/>
    <col min="9487" max="9487" width="1.7109375" style="180" customWidth="1"/>
    <col min="9488" max="9488" width="2.7109375" style="180" customWidth="1"/>
    <col min="9489" max="9489" width="8.7109375" style="180" customWidth="1"/>
    <col min="9490" max="9491" width="1.7109375" style="180" customWidth="1"/>
    <col min="9492" max="9492" width="8.7109375" style="180" customWidth="1"/>
    <col min="9493" max="9493" width="2.7109375" style="180" customWidth="1"/>
    <col min="9494" max="9495" width="6.28515625" style="180" customWidth="1"/>
    <col min="9496" max="9497" width="1.7109375" style="180" customWidth="1"/>
    <col min="9498" max="9499" width="4.7109375" style="180" customWidth="1"/>
    <col min="9500" max="9501" width="1.42578125" style="180" customWidth="1"/>
    <col min="9502" max="9502" width="4.42578125" style="180" customWidth="1"/>
    <col min="9503" max="9506" width="4" style="180" customWidth="1"/>
    <col min="9507" max="9728" width="11.42578125" style="180"/>
    <col min="9729" max="9729" width="5.7109375" style="180" customWidth="1"/>
    <col min="9730" max="9730" width="2" style="180" customWidth="1"/>
    <col min="9731" max="9731" width="10.7109375" style="180" customWidth="1"/>
    <col min="9732" max="9732" width="8.7109375" style="180" customWidth="1"/>
    <col min="9733" max="9733" width="2.140625" style="180" customWidth="1"/>
    <col min="9734" max="9734" width="7.7109375" style="180" customWidth="1"/>
    <col min="9735" max="9735" width="1.7109375" style="180" customWidth="1"/>
    <col min="9736" max="9736" width="7.28515625" style="180" customWidth="1"/>
    <col min="9737" max="9737" width="3.7109375" style="180" customWidth="1"/>
    <col min="9738" max="9739" width="2.42578125" style="180" customWidth="1"/>
    <col min="9740" max="9740" width="7.85546875" style="180" customWidth="1"/>
    <col min="9741" max="9741" width="1.7109375" style="180" customWidth="1"/>
    <col min="9742" max="9742" width="5.7109375" style="180" customWidth="1"/>
    <col min="9743" max="9743" width="1.7109375" style="180" customWidth="1"/>
    <col min="9744" max="9744" width="2.7109375" style="180" customWidth="1"/>
    <col min="9745" max="9745" width="8.7109375" style="180" customWidth="1"/>
    <col min="9746" max="9747" width="1.7109375" style="180" customWidth="1"/>
    <col min="9748" max="9748" width="8.7109375" style="180" customWidth="1"/>
    <col min="9749" max="9749" width="2.7109375" style="180" customWidth="1"/>
    <col min="9750" max="9751" width="6.28515625" style="180" customWidth="1"/>
    <col min="9752" max="9753" width="1.7109375" style="180" customWidth="1"/>
    <col min="9754" max="9755" width="4.7109375" style="180" customWidth="1"/>
    <col min="9756" max="9757" width="1.42578125" style="180" customWidth="1"/>
    <col min="9758" max="9758" width="4.42578125" style="180" customWidth="1"/>
    <col min="9759" max="9762" width="4" style="180" customWidth="1"/>
    <col min="9763" max="9984" width="11.42578125" style="180"/>
    <col min="9985" max="9985" width="5.7109375" style="180" customWidth="1"/>
    <col min="9986" max="9986" width="2" style="180" customWidth="1"/>
    <col min="9987" max="9987" width="10.7109375" style="180" customWidth="1"/>
    <col min="9988" max="9988" width="8.7109375" style="180" customWidth="1"/>
    <col min="9989" max="9989" width="2.140625" style="180" customWidth="1"/>
    <col min="9990" max="9990" width="7.7109375" style="180" customWidth="1"/>
    <col min="9991" max="9991" width="1.7109375" style="180" customWidth="1"/>
    <col min="9992" max="9992" width="7.28515625" style="180" customWidth="1"/>
    <col min="9993" max="9993" width="3.7109375" style="180" customWidth="1"/>
    <col min="9994" max="9995" width="2.42578125" style="180" customWidth="1"/>
    <col min="9996" max="9996" width="7.85546875" style="180" customWidth="1"/>
    <col min="9997" max="9997" width="1.7109375" style="180" customWidth="1"/>
    <col min="9998" max="9998" width="5.7109375" style="180" customWidth="1"/>
    <col min="9999" max="9999" width="1.7109375" style="180" customWidth="1"/>
    <col min="10000" max="10000" width="2.7109375" style="180" customWidth="1"/>
    <col min="10001" max="10001" width="8.7109375" style="180" customWidth="1"/>
    <col min="10002" max="10003" width="1.7109375" style="180" customWidth="1"/>
    <col min="10004" max="10004" width="8.7109375" style="180" customWidth="1"/>
    <col min="10005" max="10005" width="2.7109375" style="180" customWidth="1"/>
    <col min="10006" max="10007" width="6.28515625" style="180" customWidth="1"/>
    <col min="10008" max="10009" width="1.7109375" style="180" customWidth="1"/>
    <col min="10010" max="10011" width="4.7109375" style="180" customWidth="1"/>
    <col min="10012" max="10013" width="1.42578125" style="180" customWidth="1"/>
    <col min="10014" max="10014" width="4.42578125" style="180" customWidth="1"/>
    <col min="10015" max="10018" width="4" style="180" customWidth="1"/>
    <col min="10019" max="10240" width="11.42578125" style="180"/>
    <col min="10241" max="10241" width="5.7109375" style="180" customWidth="1"/>
    <col min="10242" max="10242" width="2" style="180" customWidth="1"/>
    <col min="10243" max="10243" width="10.7109375" style="180" customWidth="1"/>
    <col min="10244" max="10244" width="8.7109375" style="180" customWidth="1"/>
    <col min="10245" max="10245" width="2.140625" style="180" customWidth="1"/>
    <col min="10246" max="10246" width="7.7109375" style="180" customWidth="1"/>
    <col min="10247" max="10247" width="1.7109375" style="180" customWidth="1"/>
    <col min="10248" max="10248" width="7.28515625" style="180" customWidth="1"/>
    <col min="10249" max="10249" width="3.7109375" style="180" customWidth="1"/>
    <col min="10250" max="10251" width="2.42578125" style="180" customWidth="1"/>
    <col min="10252" max="10252" width="7.85546875" style="180" customWidth="1"/>
    <col min="10253" max="10253" width="1.7109375" style="180" customWidth="1"/>
    <col min="10254" max="10254" width="5.7109375" style="180" customWidth="1"/>
    <col min="10255" max="10255" width="1.7109375" style="180" customWidth="1"/>
    <col min="10256" max="10256" width="2.7109375" style="180" customWidth="1"/>
    <col min="10257" max="10257" width="8.7109375" style="180" customWidth="1"/>
    <col min="10258" max="10259" width="1.7109375" style="180" customWidth="1"/>
    <col min="10260" max="10260" width="8.7109375" style="180" customWidth="1"/>
    <col min="10261" max="10261" width="2.7109375" style="180" customWidth="1"/>
    <col min="10262" max="10263" width="6.28515625" style="180" customWidth="1"/>
    <col min="10264" max="10265" width="1.7109375" style="180" customWidth="1"/>
    <col min="10266" max="10267" width="4.7109375" style="180" customWidth="1"/>
    <col min="10268" max="10269" width="1.42578125" style="180" customWidth="1"/>
    <col min="10270" max="10270" width="4.42578125" style="180" customWidth="1"/>
    <col min="10271" max="10274" width="4" style="180" customWidth="1"/>
    <col min="10275" max="10496" width="11.42578125" style="180"/>
    <col min="10497" max="10497" width="5.7109375" style="180" customWidth="1"/>
    <col min="10498" max="10498" width="2" style="180" customWidth="1"/>
    <col min="10499" max="10499" width="10.7109375" style="180" customWidth="1"/>
    <col min="10500" max="10500" width="8.7109375" style="180" customWidth="1"/>
    <col min="10501" max="10501" width="2.140625" style="180" customWidth="1"/>
    <col min="10502" max="10502" width="7.7109375" style="180" customWidth="1"/>
    <col min="10503" max="10503" width="1.7109375" style="180" customWidth="1"/>
    <col min="10504" max="10504" width="7.28515625" style="180" customWidth="1"/>
    <col min="10505" max="10505" width="3.7109375" style="180" customWidth="1"/>
    <col min="10506" max="10507" width="2.42578125" style="180" customWidth="1"/>
    <col min="10508" max="10508" width="7.85546875" style="180" customWidth="1"/>
    <col min="10509" max="10509" width="1.7109375" style="180" customWidth="1"/>
    <col min="10510" max="10510" width="5.7109375" style="180" customWidth="1"/>
    <col min="10511" max="10511" width="1.7109375" style="180" customWidth="1"/>
    <col min="10512" max="10512" width="2.7109375" style="180" customWidth="1"/>
    <col min="10513" max="10513" width="8.7109375" style="180" customWidth="1"/>
    <col min="10514" max="10515" width="1.7109375" style="180" customWidth="1"/>
    <col min="10516" max="10516" width="8.7109375" style="180" customWidth="1"/>
    <col min="10517" max="10517" width="2.7109375" style="180" customWidth="1"/>
    <col min="10518" max="10519" width="6.28515625" style="180" customWidth="1"/>
    <col min="10520" max="10521" width="1.7109375" style="180" customWidth="1"/>
    <col min="10522" max="10523" width="4.7109375" style="180" customWidth="1"/>
    <col min="10524" max="10525" width="1.42578125" style="180" customWidth="1"/>
    <col min="10526" max="10526" width="4.42578125" style="180" customWidth="1"/>
    <col min="10527" max="10530" width="4" style="180" customWidth="1"/>
    <col min="10531" max="10752" width="11.42578125" style="180"/>
    <col min="10753" max="10753" width="5.7109375" style="180" customWidth="1"/>
    <col min="10754" max="10754" width="2" style="180" customWidth="1"/>
    <col min="10755" max="10755" width="10.7109375" style="180" customWidth="1"/>
    <col min="10756" max="10756" width="8.7109375" style="180" customWidth="1"/>
    <col min="10757" max="10757" width="2.140625" style="180" customWidth="1"/>
    <col min="10758" max="10758" width="7.7109375" style="180" customWidth="1"/>
    <col min="10759" max="10759" width="1.7109375" style="180" customWidth="1"/>
    <col min="10760" max="10760" width="7.28515625" style="180" customWidth="1"/>
    <col min="10761" max="10761" width="3.7109375" style="180" customWidth="1"/>
    <col min="10762" max="10763" width="2.42578125" style="180" customWidth="1"/>
    <col min="10764" max="10764" width="7.85546875" style="180" customWidth="1"/>
    <col min="10765" max="10765" width="1.7109375" style="180" customWidth="1"/>
    <col min="10766" max="10766" width="5.7109375" style="180" customWidth="1"/>
    <col min="10767" max="10767" width="1.7109375" style="180" customWidth="1"/>
    <col min="10768" max="10768" width="2.7109375" style="180" customWidth="1"/>
    <col min="10769" max="10769" width="8.7109375" style="180" customWidth="1"/>
    <col min="10770" max="10771" width="1.7109375" style="180" customWidth="1"/>
    <col min="10772" max="10772" width="8.7109375" style="180" customWidth="1"/>
    <col min="10773" max="10773" width="2.7109375" style="180" customWidth="1"/>
    <col min="10774" max="10775" width="6.28515625" style="180" customWidth="1"/>
    <col min="10776" max="10777" width="1.7109375" style="180" customWidth="1"/>
    <col min="10778" max="10779" width="4.7109375" style="180" customWidth="1"/>
    <col min="10780" max="10781" width="1.42578125" style="180" customWidth="1"/>
    <col min="10782" max="10782" width="4.42578125" style="180" customWidth="1"/>
    <col min="10783" max="10786" width="4" style="180" customWidth="1"/>
    <col min="10787" max="11008" width="11.42578125" style="180"/>
    <col min="11009" max="11009" width="5.7109375" style="180" customWidth="1"/>
    <col min="11010" max="11010" width="2" style="180" customWidth="1"/>
    <col min="11011" max="11011" width="10.7109375" style="180" customWidth="1"/>
    <col min="11012" max="11012" width="8.7109375" style="180" customWidth="1"/>
    <col min="11013" max="11013" width="2.140625" style="180" customWidth="1"/>
    <col min="11014" max="11014" width="7.7109375" style="180" customWidth="1"/>
    <col min="11015" max="11015" width="1.7109375" style="180" customWidth="1"/>
    <col min="11016" max="11016" width="7.28515625" style="180" customWidth="1"/>
    <col min="11017" max="11017" width="3.7109375" style="180" customWidth="1"/>
    <col min="11018" max="11019" width="2.42578125" style="180" customWidth="1"/>
    <col min="11020" max="11020" width="7.85546875" style="180" customWidth="1"/>
    <col min="11021" max="11021" width="1.7109375" style="180" customWidth="1"/>
    <col min="11022" max="11022" width="5.7109375" style="180" customWidth="1"/>
    <col min="11023" max="11023" width="1.7109375" style="180" customWidth="1"/>
    <col min="11024" max="11024" width="2.7109375" style="180" customWidth="1"/>
    <col min="11025" max="11025" width="8.7109375" style="180" customWidth="1"/>
    <col min="11026" max="11027" width="1.7109375" style="180" customWidth="1"/>
    <col min="11028" max="11028" width="8.7109375" style="180" customWidth="1"/>
    <col min="11029" max="11029" width="2.7109375" style="180" customWidth="1"/>
    <col min="11030" max="11031" width="6.28515625" style="180" customWidth="1"/>
    <col min="11032" max="11033" width="1.7109375" style="180" customWidth="1"/>
    <col min="11034" max="11035" width="4.7109375" style="180" customWidth="1"/>
    <col min="11036" max="11037" width="1.42578125" style="180" customWidth="1"/>
    <col min="11038" max="11038" width="4.42578125" style="180" customWidth="1"/>
    <col min="11039" max="11042" width="4" style="180" customWidth="1"/>
    <col min="11043" max="11264" width="11.42578125" style="180"/>
    <col min="11265" max="11265" width="5.7109375" style="180" customWidth="1"/>
    <col min="11266" max="11266" width="2" style="180" customWidth="1"/>
    <col min="11267" max="11267" width="10.7109375" style="180" customWidth="1"/>
    <col min="11268" max="11268" width="8.7109375" style="180" customWidth="1"/>
    <col min="11269" max="11269" width="2.140625" style="180" customWidth="1"/>
    <col min="11270" max="11270" width="7.7109375" style="180" customWidth="1"/>
    <col min="11271" max="11271" width="1.7109375" style="180" customWidth="1"/>
    <col min="11272" max="11272" width="7.28515625" style="180" customWidth="1"/>
    <col min="11273" max="11273" width="3.7109375" style="180" customWidth="1"/>
    <col min="11274" max="11275" width="2.42578125" style="180" customWidth="1"/>
    <col min="11276" max="11276" width="7.85546875" style="180" customWidth="1"/>
    <col min="11277" max="11277" width="1.7109375" style="180" customWidth="1"/>
    <col min="11278" max="11278" width="5.7109375" style="180" customWidth="1"/>
    <col min="11279" max="11279" width="1.7109375" style="180" customWidth="1"/>
    <col min="11280" max="11280" width="2.7109375" style="180" customWidth="1"/>
    <col min="11281" max="11281" width="8.7109375" style="180" customWidth="1"/>
    <col min="11282" max="11283" width="1.7109375" style="180" customWidth="1"/>
    <col min="11284" max="11284" width="8.7109375" style="180" customWidth="1"/>
    <col min="11285" max="11285" width="2.7109375" style="180" customWidth="1"/>
    <col min="11286" max="11287" width="6.28515625" style="180" customWidth="1"/>
    <col min="11288" max="11289" width="1.7109375" style="180" customWidth="1"/>
    <col min="11290" max="11291" width="4.7109375" style="180" customWidth="1"/>
    <col min="11292" max="11293" width="1.42578125" style="180" customWidth="1"/>
    <col min="11294" max="11294" width="4.42578125" style="180" customWidth="1"/>
    <col min="11295" max="11298" width="4" style="180" customWidth="1"/>
    <col min="11299" max="11520" width="11.42578125" style="180"/>
    <col min="11521" max="11521" width="5.7109375" style="180" customWidth="1"/>
    <col min="11522" max="11522" width="2" style="180" customWidth="1"/>
    <col min="11523" max="11523" width="10.7109375" style="180" customWidth="1"/>
    <col min="11524" max="11524" width="8.7109375" style="180" customWidth="1"/>
    <col min="11525" max="11525" width="2.140625" style="180" customWidth="1"/>
    <col min="11526" max="11526" width="7.7109375" style="180" customWidth="1"/>
    <col min="11527" max="11527" width="1.7109375" style="180" customWidth="1"/>
    <col min="11528" max="11528" width="7.28515625" style="180" customWidth="1"/>
    <col min="11529" max="11529" width="3.7109375" style="180" customWidth="1"/>
    <col min="11530" max="11531" width="2.42578125" style="180" customWidth="1"/>
    <col min="11532" max="11532" width="7.85546875" style="180" customWidth="1"/>
    <col min="11533" max="11533" width="1.7109375" style="180" customWidth="1"/>
    <col min="11534" max="11534" width="5.7109375" style="180" customWidth="1"/>
    <col min="11535" max="11535" width="1.7109375" style="180" customWidth="1"/>
    <col min="11536" max="11536" width="2.7109375" style="180" customWidth="1"/>
    <col min="11537" max="11537" width="8.7109375" style="180" customWidth="1"/>
    <col min="11538" max="11539" width="1.7109375" style="180" customWidth="1"/>
    <col min="11540" max="11540" width="8.7109375" style="180" customWidth="1"/>
    <col min="11541" max="11541" width="2.7109375" style="180" customWidth="1"/>
    <col min="11542" max="11543" width="6.28515625" style="180" customWidth="1"/>
    <col min="11544" max="11545" width="1.7109375" style="180" customWidth="1"/>
    <col min="11546" max="11547" width="4.7109375" style="180" customWidth="1"/>
    <col min="11548" max="11549" width="1.42578125" style="180" customWidth="1"/>
    <col min="11550" max="11550" width="4.42578125" style="180" customWidth="1"/>
    <col min="11551" max="11554" width="4" style="180" customWidth="1"/>
    <col min="11555" max="11776" width="11.42578125" style="180"/>
    <col min="11777" max="11777" width="5.7109375" style="180" customWidth="1"/>
    <col min="11778" max="11778" width="2" style="180" customWidth="1"/>
    <col min="11779" max="11779" width="10.7109375" style="180" customWidth="1"/>
    <col min="11780" max="11780" width="8.7109375" style="180" customWidth="1"/>
    <col min="11781" max="11781" width="2.140625" style="180" customWidth="1"/>
    <col min="11782" max="11782" width="7.7109375" style="180" customWidth="1"/>
    <col min="11783" max="11783" width="1.7109375" style="180" customWidth="1"/>
    <col min="11784" max="11784" width="7.28515625" style="180" customWidth="1"/>
    <col min="11785" max="11785" width="3.7109375" style="180" customWidth="1"/>
    <col min="11786" max="11787" width="2.42578125" style="180" customWidth="1"/>
    <col min="11788" max="11788" width="7.85546875" style="180" customWidth="1"/>
    <col min="11789" max="11789" width="1.7109375" style="180" customWidth="1"/>
    <col min="11790" max="11790" width="5.7109375" style="180" customWidth="1"/>
    <col min="11791" max="11791" width="1.7109375" style="180" customWidth="1"/>
    <col min="11792" max="11792" width="2.7109375" style="180" customWidth="1"/>
    <col min="11793" max="11793" width="8.7109375" style="180" customWidth="1"/>
    <col min="11794" max="11795" width="1.7109375" style="180" customWidth="1"/>
    <col min="11796" max="11796" width="8.7109375" style="180" customWidth="1"/>
    <col min="11797" max="11797" width="2.7109375" style="180" customWidth="1"/>
    <col min="11798" max="11799" width="6.28515625" style="180" customWidth="1"/>
    <col min="11800" max="11801" width="1.7109375" style="180" customWidth="1"/>
    <col min="11802" max="11803" width="4.7109375" style="180" customWidth="1"/>
    <col min="11804" max="11805" width="1.42578125" style="180" customWidth="1"/>
    <col min="11806" max="11806" width="4.42578125" style="180" customWidth="1"/>
    <col min="11807" max="11810" width="4" style="180" customWidth="1"/>
    <col min="11811" max="12032" width="11.42578125" style="180"/>
    <col min="12033" max="12033" width="5.7109375" style="180" customWidth="1"/>
    <col min="12034" max="12034" width="2" style="180" customWidth="1"/>
    <col min="12035" max="12035" width="10.7109375" style="180" customWidth="1"/>
    <col min="12036" max="12036" width="8.7109375" style="180" customWidth="1"/>
    <col min="12037" max="12037" width="2.140625" style="180" customWidth="1"/>
    <col min="12038" max="12038" width="7.7109375" style="180" customWidth="1"/>
    <col min="12039" max="12039" width="1.7109375" style="180" customWidth="1"/>
    <col min="12040" max="12040" width="7.28515625" style="180" customWidth="1"/>
    <col min="12041" max="12041" width="3.7109375" style="180" customWidth="1"/>
    <col min="12042" max="12043" width="2.42578125" style="180" customWidth="1"/>
    <col min="12044" max="12044" width="7.85546875" style="180" customWidth="1"/>
    <col min="12045" max="12045" width="1.7109375" style="180" customWidth="1"/>
    <col min="12046" max="12046" width="5.7109375" style="180" customWidth="1"/>
    <col min="12047" max="12047" width="1.7109375" style="180" customWidth="1"/>
    <col min="12048" max="12048" width="2.7109375" style="180" customWidth="1"/>
    <col min="12049" max="12049" width="8.7109375" style="180" customWidth="1"/>
    <col min="12050" max="12051" width="1.7109375" style="180" customWidth="1"/>
    <col min="12052" max="12052" width="8.7109375" style="180" customWidth="1"/>
    <col min="12053" max="12053" width="2.7109375" style="180" customWidth="1"/>
    <col min="12054" max="12055" width="6.28515625" style="180" customWidth="1"/>
    <col min="12056" max="12057" width="1.7109375" style="180" customWidth="1"/>
    <col min="12058" max="12059" width="4.7109375" style="180" customWidth="1"/>
    <col min="12060" max="12061" width="1.42578125" style="180" customWidth="1"/>
    <col min="12062" max="12062" width="4.42578125" style="180" customWidth="1"/>
    <col min="12063" max="12066" width="4" style="180" customWidth="1"/>
    <col min="12067" max="12288" width="11.42578125" style="180"/>
    <col min="12289" max="12289" width="5.7109375" style="180" customWidth="1"/>
    <col min="12290" max="12290" width="2" style="180" customWidth="1"/>
    <col min="12291" max="12291" width="10.7109375" style="180" customWidth="1"/>
    <col min="12292" max="12292" width="8.7109375" style="180" customWidth="1"/>
    <col min="12293" max="12293" width="2.140625" style="180" customWidth="1"/>
    <col min="12294" max="12294" width="7.7109375" style="180" customWidth="1"/>
    <col min="12295" max="12295" width="1.7109375" style="180" customWidth="1"/>
    <col min="12296" max="12296" width="7.28515625" style="180" customWidth="1"/>
    <col min="12297" max="12297" width="3.7109375" style="180" customWidth="1"/>
    <col min="12298" max="12299" width="2.42578125" style="180" customWidth="1"/>
    <col min="12300" max="12300" width="7.85546875" style="180" customWidth="1"/>
    <col min="12301" max="12301" width="1.7109375" style="180" customWidth="1"/>
    <col min="12302" max="12302" width="5.7109375" style="180" customWidth="1"/>
    <col min="12303" max="12303" width="1.7109375" style="180" customWidth="1"/>
    <col min="12304" max="12304" width="2.7109375" style="180" customWidth="1"/>
    <col min="12305" max="12305" width="8.7109375" style="180" customWidth="1"/>
    <col min="12306" max="12307" width="1.7109375" style="180" customWidth="1"/>
    <col min="12308" max="12308" width="8.7109375" style="180" customWidth="1"/>
    <col min="12309" max="12309" width="2.7109375" style="180" customWidth="1"/>
    <col min="12310" max="12311" width="6.28515625" style="180" customWidth="1"/>
    <col min="12312" max="12313" width="1.7109375" style="180" customWidth="1"/>
    <col min="12314" max="12315" width="4.7109375" style="180" customWidth="1"/>
    <col min="12316" max="12317" width="1.42578125" style="180" customWidth="1"/>
    <col min="12318" max="12318" width="4.42578125" style="180" customWidth="1"/>
    <col min="12319" max="12322" width="4" style="180" customWidth="1"/>
    <col min="12323" max="12544" width="11.42578125" style="180"/>
    <col min="12545" max="12545" width="5.7109375" style="180" customWidth="1"/>
    <col min="12546" max="12546" width="2" style="180" customWidth="1"/>
    <col min="12547" max="12547" width="10.7109375" style="180" customWidth="1"/>
    <col min="12548" max="12548" width="8.7109375" style="180" customWidth="1"/>
    <col min="12549" max="12549" width="2.140625" style="180" customWidth="1"/>
    <col min="12550" max="12550" width="7.7109375" style="180" customWidth="1"/>
    <col min="12551" max="12551" width="1.7109375" style="180" customWidth="1"/>
    <col min="12552" max="12552" width="7.28515625" style="180" customWidth="1"/>
    <col min="12553" max="12553" width="3.7109375" style="180" customWidth="1"/>
    <col min="12554" max="12555" width="2.42578125" style="180" customWidth="1"/>
    <col min="12556" max="12556" width="7.85546875" style="180" customWidth="1"/>
    <col min="12557" max="12557" width="1.7109375" style="180" customWidth="1"/>
    <col min="12558" max="12558" width="5.7109375" style="180" customWidth="1"/>
    <col min="12559" max="12559" width="1.7109375" style="180" customWidth="1"/>
    <col min="12560" max="12560" width="2.7109375" style="180" customWidth="1"/>
    <col min="12561" max="12561" width="8.7109375" style="180" customWidth="1"/>
    <col min="12562" max="12563" width="1.7109375" style="180" customWidth="1"/>
    <col min="12564" max="12564" width="8.7109375" style="180" customWidth="1"/>
    <col min="12565" max="12565" width="2.7109375" style="180" customWidth="1"/>
    <col min="12566" max="12567" width="6.28515625" style="180" customWidth="1"/>
    <col min="12568" max="12569" width="1.7109375" style="180" customWidth="1"/>
    <col min="12570" max="12571" width="4.7109375" style="180" customWidth="1"/>
    <col min="12572" max="12573" width="1.42578125" style="180" customWidth="1"/>
    <col min="12574" max="12574" width="4.42578125" style="180" customWidth="1"/>
    <col min="12575" max="12578" width="4" style="180" customWidth="1"/>
    <col min="12579" max="12800" width="11.42578125" style="180"/>
    <col min="12801" max="12801" width="5.7109375" style="180" customWidth="1"/>
    <col min="12802" max="12802" width="2" style="180" customWidth="1"/>
    <col min="12803" max="12803" width="10.7109375" style="180" customWidth="1"/>
    <col min="12804" max="12804" width="8.7109375" style="180" customWidth="1"/>
    <col min="12805" max="12805" width="2.140625" style="180" customWidth="1"/>
    <col min="12806" max="12806" width="7.7109375" style="180" customWidth="1"/>
    <col min="12807" max="12807" width="1.7109375" style="180" customWidth="1"/>
    <col min="12808" max="12808" width="7.28515625" style="180" customWidth="1"/>
    <col min="12809" max="12809" width="3.7109375" style="180" customWidth="1"/>
    <col min="12810" max="12811" width="2.42578125" style="180" customWidth="1"/>
    <col min="12812" max="12812" width="7.85546875" style="180" customWidth="1"/>
    <col min="12813" max="12813" width="1.7109375" style="180" customWidth="1"/>
    <col min="12814" max="12814" width="5.7109375" style="180" customWidth="1"/>
    <col min="12815" max="12815" width="1.7109375" style="180" customWidth="1"/>
    <col min="12816" max="12816" width="2.7109375" style="180" customWidth="1"/>
    <col min="12817" max="12817" width="8.7109375" style="180" customWidth="1"/>
    <col min="12818" max="12819" width="1.7109375" style="180" customWidth="1"/>
    <col min="12820" max="12820" width="8.7109375" style="180" customWidth="1"/>
    <col min="12821" max="12821" width="2.7109375" style="180" customWidth="1"/>
    <col min="12822" max="12823" width="6.28515625" style="180" customWidth="1"/>
    <col min="12824" max="12825" width="1.7109375" style="180" customWidth="1"/>
    <col min="12826" max="12827" width="4.7109375" style="180" customWidth="1"/>
    <col min="12828" max="12829" width="1.42578125" style="180" customWidth="1"/>
    <col min="12830" max="12830" width="4.42578125" style="180" customWidth="1"/>
    <col min="12831" max="12834" width="4" style="180" customWidth="1"/>
    <col min="12835" max="13056" width="11.42578125" style="180"/>
    <col min="13057" max="13057" width="5.7109375" style="180" customWidth="1"/>
    <col min="13058" max="13058" width="2" style="180" customWidth="1"/>
    <col min="13059" max="13059" width="10.7109375" style="180" customWidth="1"/>
    <col min="13060" max="13060" width="8.7109375" style="180" customWidth="1"/>
    <col min="13061" max="13061" width="2.140625" style="180" customWidth="1"/>
    <col min="13062" max="13062" width="7.7109375" style="180" customWidth="1"/>
    <col min="13063" max="13063" width="1.7109375" style="180" customWidth="1"/>
    <col min="13064" max="13064" width="7.28515625" style="180" customWidth="1"/>
    <col min="13065" max="13065" width="3.7109375" style="180" customWidth="1"/>
    <col min="13066" max="13067" width="2.42578125" style="180" customWidth="1"/>
    <col min="13068" max="13068" width="7.85546875" style="180" customWidth="1"/>
    <col min="13069" max="13069" width="1.7109375" style="180" customWidth="1"/>
    <col min="13070" max="13070" width="5.7109375" style="180" customWidth="1"/>
    <col min="13071" max="13071" width="1.7109375" style="180" customWidth="1"/>
    <col min="13072" max="13072" width="2.7109375" style="180" customWidth="1"/>
    <col min="13073" max="13073" width="8.7109375" style="180" customWidth="1"/>
    <col min="13074" max="13075" width="1.7109375" style="180" customWidth="1"/>
    <col min="13076" max="13076" width="8.7109375" style="180" customWidth="1"/>
    <col min="13077" max="13077" width="2.7109375" style="180" customWidth="1"/>
    <col min="13078" max="13079" width="6.28515625" style="180" customWidth="1"/>
    <col min="13080" max="13081" width="1.7109375" style="180" customWidth="1"/>
    <col min="13082" max="13083" width="4.7109375" style="180" customWidth="1"/>
    <col min="13084" max="13085" width="1.42578125" style="180" customWidth="1"/>
    <col min="13086" max="13086" width="4.42578125" style="180" customWidth="1"/>
    <col min="13087" max="13090" width="4" style="180" customWidth="1"/>
    <col min="13091" max="13312" width="11.42578125" style="180"/>
    <col min="13313" max="13313" width="5.7109375" style="180" customWidth="1"/>
    <col min="13314" max="13314" width="2" style="180" customWidth="1"/>
    <col min="13315" max="13315" width="10.7109375" style="180" customWidth="1"/>
    <col min="13316" max="13316" width="8.7109375" style="180" customWidth="1"/>
    <col min="13317" max="13317" width="2.140625" style="180" customWidth="1"/>
    <col min="13318" max="13318" width="7.7109375" style="180" customWidth="1"/>
    <col min="13319" max="13319" width="1.7109375" style="180" customWidth="1"/>
    <col min="13320" max="13320" width="7.28515625" style="180" customWidth="1"/>
    <col min="13321" max="13321" width="3.7109375" style="180" customWidth="1"/>
    <col min="13322" max="13323" width="2.42578125" style="180" customWidth="1"/>
    <col min="13324" max="13324" width="7.85546875" style="180" customWidth="1"/>
    <col min="13325" max="13325" width="1.7109375" style="180" customWidth="1"/>
    <col min="13326" max="13326" width="5.7109375" style="180" customWidth="1"/>
    <col min="13327" max="13327" width="1.7109375" style="180" customWidth="1"/>
    <col min="13328" max="13328" width="2.7109375" style="180" customWidth="1"/>
    <col min="13329" max="13329" width="8.7109375" style="180" customWidth="1"/>
    <col min="13330" max="13331" width="1.7109375" style="180" customWidth="1"/>
    <col min="13332" max="13332" width="8.7109375" style="180" customWidth="1"/>
    <col min="13333" max="13333" width="2.7109375" style="180" customWidth="1"/>
    <col min="13334" max="13335" width="6.28515625" style="180" customWidth="1"/>
    <col min="13336" max="13337" width="1.7109375" style="180" customWidth="1"/>
    <col min="13338" max="13339" width="4.7109375" style="180" customWidth="1"/>
    <col min="13340" max="13341" width="1.42578125" style="180" customWidth="1"/>
    <col min="13342" max="13342" width="4.42578125" style="180" customWidth="1"/>
    <col min="13343" max="13346" width="4" style="180" customWidth="1"/>
    <col min="13347" max="13568" width="11.42578125" style="180"/>
    <col min="13569" max="13569" width="5.7109375" style="180" customWidth="1"/>
    <col min="13570" max="13570" width="2" style="180" customWidth="1"/>
    <col min="13571" max="13571" width="10.7109375" style="180" customWidth="1"/>
    <col min="13572" max="13572" width="8.7109375" style="180" customWidth="1"/>
    <col min="13573" max="13573" width="2.140625" style="180" customWidth="1"/>
    <col min="13574" max="13574" width="7.7109375" style="180" customWidth="1"/>
    <col min="13575" max="13575" width="1.7109375" style="180" customWidth="1"/>
    <col min="13576" max="13576" width="7.28515625" style="180" customWidth="1"/>
    <col min="13577" max="13577" width="3.7109375" style="180" customWidth="1"/>
    <col min="13578" max="13579" width="2.42578125" style="180" customWidth="1"/>
    <col min="13580" max="13580" width="7.85546875" style="180" customWidth="1"/>
    <col min="13581" max="13581" width="1.7109375" style="180" customWidth="1"/>
    <col min="13582" max="13582" width="5.7109375" style="180" customWidth="1"/>
    <col min="13583" max="13583" width="1.7109375" style="180" customWidth="1"/>
    <col min="13584" max="13584" width="2.7109375" style="180" customWidth="1"/>
    <col min="13585" max="13585" width="8.7109375" style="180" customWidth="1"/>
    <col min="13586" max="13587" width="1.7109375" style="180" customWidth="1"/>
    <col min="13588" max="13588" width="8.7109375" style="180" customWidth="1"/>
    <col min="13589" max="13589" width="2.7109375" style="180" customWidth="1"/>
    <col min="13590" max="13591" width="6.28515625" style="180" customWidth="1"/>
    <col min="13592" max="13593" width="1.7109375" style="180" customWidth="1"/>
    <col min="13594" max="13595" width="4.7109375" style="180" customWidth="1"/>
    <col min="13596" max="13597" width="1.42578125" style="180" customWidth="1"/>
    <col min="13598" max="13598" width="4.42578125" style="180" customWidth="1"/>
    <col min="13599" max="13602" width="4" style="180" customWidth="1"/>
    <col min="13603" max="13824" width="11.42578125" style="180"/>
    <col min="13825" max="13825" width="5.7109375" style="180" customWidth="1"/>
    <col min="13826" max="13826" width="2" style="180" customWidth="1"/>
    <col min="13827" max="13827" width="10.7109375" style="180" customWidth="1"/>
    <col min="13828" max="13828" width="8.7109375" style="180" customWidth="1"/>
    <col min="13829" max="13829" width="2.140625" style="180" customWidth="1"/>
    <col min="13830" max="13830" width="7.7109375" style="180" customWidth="1"/>
    <col min="13831" max="13831" width="1.7109375" style="180" customWidth="1"/>
    <col min="13832" max="13832" width="7.28515625" style="180" customWidth="1"/>
    <col min="13833" max="13833" width="3.7109375" style="180" customWidth="1"/>
    <col min="13834" max="13835" width="2.42578125" style="180" customWidth="1"/>
    <col min="13836" max="13836" width="7.85546875" style="180" customWidth="1"/>
    <col min="13837" max="13837" width="1.7109375" style="180" customWidth="1"/>
    <col min="13838" max="13838" width="5.7109375" style="180" customWidth="1"/>
    <col min="13839" max="13839" width="1.7109375" style="180" customWidth="1"/>
    <col min="13840" max="13840" width="2.7109375" style="180" customWidth="1"/>
    <col min="13841" max="13841" width="8.7109375" style="180" customWidth="1"/>
    <col min="13842" max="13843" width="1.7109375" style="180" customWidth="1"/>
    <col min="13844" max="13844" width="8.7109375" style="180" customWidth="1"/>
    <col min="13845" max="13845" width="2.7109375" style="180" customWidth="1"/>
    <col min="13846" max="13847" width="6.28515625" style="180" customWidth="1"/>
    <col min="13848" max="13849" width="1.7109375" style="180" customWidth="1"/>
    <col min="13850" max="13851" width="4.7109375" style="180" customWidth="1"/>
    <col min="13852" max="13853" width="1.42578125" style="180" customWidth="1"/>
    <col min="13854" max="13854" width="4.42578125" style="180" customWidth="1"/>
    <col min="13855" max="13858" width="4" style="180" customWidth="1"/>
    <col min="13859" max="14080" width="11.42578125" style="180"/>
    <col min="14081" max="14081" width="5.7109375" style="180" customWidth="1"/>
    <col min="14082" max="14082" width="2" style="180" customWidth="1"/>
    <col min="14083" max="14083" width="10.7109375" style="180" customWidth="1"/>
    <col min="14084" max="14084" width="8.7109375" style="180" customWidth="1"/>
    <col min="14085" max="14085" width="2.140625" style="180" customWidth="1"/>
    <col min="14086" max="14086" width="7.7109375" style="180" customWidth="1"/>
    <col min="14087" max="14087" width="1.7109375" style="180" customWidth="1"/>
    <col min="14088" max="14088" width="7.28515625" style="180" customWidth="1"/>
    <col min="14089" max="14089" width="3.7109375" style="180" customWidth="1"/>
    <col min="14090" max="14091" width="2.42578125" style="180" customWidth="1"/>
    <col min="14092" max="14092" width="7.85546875" style="180" customWidth="1"/>
    <col min="14093" max="14093" width="1.7109375" style="180" customWidth="1"/>
    <col min="14094" max="14094" width="5.7109375" style="180" customWidth="1"/>
    <col min="14095" max="14095" width="1.7109375" style="180" customWidth="1"/>
    <col min="14096" max="14096" width="2.7109375" style="180" customWidth="1"/>
    <col min="14097" max="14097" width="8.7109375" style="180" customWidth="1"/>
    <col min="14098" max="14099" width="1.7109375" style="180" customWidth="1"/>
    <col min="14100" max="14100" width="8.7109375" style="180" customWidth="1"/>
    <col min="14101" max="14101" width="2.7109375" style="180" customWidth="1"/>
    <col min="14102" max="14103" width="6.28515625" style="180" customWidth="1"/>
    <col min="14104" max="14105" width="1.7109375" style="180" customWidth="1"/>
    <col min="14106" max="14107" width="4.7109375" style="180" customWidth="1"/>
    <col min="14108" max="14109" width="1.42578125" style="180" customWidth="1"/>
    <col min="14110" max="14110" width="4.42578125" style="180" customWidth="1"/>
    <col min="14111" max="14114" width="4" style="180" customWidth="1"/>
    <col min="14115" max="14336" width="11.42578125" style="180"/>
    <col min="14337" max="14337" width="5.7109375" style="180" customWidth="1"/>
    <col min="14338" max="14338" width="2" style="180" customWidth="1"/>
    <col min="14339" max="14339" width="10.7109375" style="180" customWidth="1"/>
    <col min="14340" max="14340" width="8.7109375" style="180" customWidth="1"/>
    <col min="14341" max="14341" width="2.140625" style="180" customWidth="1"/>
    <col min="14342" max="14342" width="7.7109375" style="180" customWidth="1"/>
    <col min="14343" max="14343" width="1.7109375" style="180" customWidth="1"/>
    <col min="14344" max="14344" width="7.28515625" style="180" customWidth="1"/>
    <col min="14345" max="14345" width="3.7109375" style="180" customWidth="1"/>
    <col min="14346" max="14347" width="2.42578125" style="180" customWidth="1"/>
    <col min="14348" max="14348" width="7.85546875" style="180" customWidth="1"/>
    <col min="14349" max="14349" width="1.7109375" style="180" customWidth="1"/>
    <col min="14350" max="14350" width="5.7109375" style="180" customWidth="1"/>
    <col min="14351" max="14351" width="1.7109375" style="180" customWidth="1"/>
    <col min="14352" max="14352" width="2.7109375" style="180" customWidth="1"/>
    <col min="14353" max="14353" width="8.7109375" style="180" customWidth="1"/>
    <col min="14354" max="14355" width="1.7109375" style="180" customWidth="1"/>
    <col min="14356" max="14356" width="8.7109375" style="180" customWidth="1"/>
    <col min="14357" max="14357" width="2.7109375" style="180" customWidth="1"/>
    <col min="14358" max="14359" width="6.28515625" style="180" customWidth="1"/>
    <col min="14360" max="14361" width="1.7109375" style="180" customWidth="1"/>
    <col min="14362" max="14363" width="4.7109375" style="180" customWidth="1"/>
    <col min="14364" max="14365" width="1.42578125" style="180" customWidth="1"/>
    <col min="14366" max="14366" width="4.42578125" style="180" customWidth="1"/>
    <col min="14367" max="14370" width="4" style="180" customWidth="1"/>
    <col min="14371" max="14592" width="11.42578125" style="180"/>
    <col min="14593" max="14593" width="5.7109375" style="180" customWidth="1"/>
    <col min="14594" max="14594" width="2" style="180" customWidth="1"/>
    <col min="14595" max="14595" width="10.7109375" style="180" customWidth="1"/>
    <col min="14596" max="14596" width="8.7109375" style="180" customWidth="1"/>
    <col min="14597" max="14597" width="2.140625" style="180" customWidth="1"/>
    <col min="14598" max="14598" width="7.7109375" style="180" customWidth="1"/>
    <col min="14599" max="14599" width="1.7109375" style="180" customWidth="1"/>
    <col min="14600" max="14600" width="7.28515625" style="180" customWidth="1"/>
    <col min="14601" max="14601" width="3.7109375" style="180" customWidth="1"/>
    <col min="14602" max="14603" width="2.42578125" style="180" customWidth="1"/>
    <col min="14604" max="14604" width="7.85546875" style="180" customWidth="1"/>
    <col min="14605" max="14605" width="1.7109375" style="180" customWidth="1"/>
    <col min="14606" max="14606" width="5.7109375" style="180" customWidth="1"/>
    <col min="14607" max="14607" width="1.7109375" style="180" customWidth="1"/>
    <col min="14608" max="14608" width="2.7109375" style="180" customWidth="1"/>
    <col min="14609" max="14609" width="8.7109375" style="180" customWidth="1"/>
    <col min="14610" max="14611" width="1.7109375" style="180" customWidth="1"/>
    <col min="14612" max="14612" width="8.7109375" style="180" customWidth="1"/>
    <col min="14613" max="14613" width="2.7109375" style="180" customWidth="1"/>
    <col min="14614" max="14615" width="6.28515625" style="180" customWidth="1"/>
    <col min="14616" max="14617" width="1.7109375" style="180" customWidth="1"/>
    <col min="14618" max="14619" width="4.7109375" style="180" customWidth="1"/>
    <col min="14620" max="14621" width="1.42578125" style="180" customWidth="1"/>
    <col min="14622" max="14622" width="4.42578125" style="180" customWidth="1"/>
    <col min="14623" max="14626" width="4" style="180" customWidth="1"/>
    <col min="14627" max="14848" width="11.42578125" style="180"/>
    <col min="14849" max="14849" width="5.7109375" style="180" customWidth="1"/>
    <col min="14850" max="14850" width="2" style="180" customWidth="1"/>
    <col min="14851" max="14851" width="10.7109375" style="180" customWidth="1"/>
    <col min="14852" max="14852" width="8.7109375" style="180" customWidth="1"/>
    <col min="14853" max="14853" width="2.140625" style="180" customWidth="1"/>
    <col min="14854" max="14854" width="7.7109375" style="180" customWidth="1"/>
    <col min="14855" max="14855" width="1.7109375" style="180" customWidth="1"/>
    <col min="14856" max="14856" width="7.28515625" style="180" customWidth="1"/>
    <col min="14857" max="14857" width="3.7109375" style="180" customWidth="1"/>
    <col min="14858" max="14859" width="2.42578125" style="180" customWidth="1"/>
    <col min="14860" max="14860" width="7.85546875" style="180" customWidth="1"/>
    <col min="14861" max="14861" width="1.7109375" style="180" customWidth="1"/>
    <col min="14862" max="14862" width="5.7109375" style="180" customWidth="1"/>
    <col min="14863" max="14863" width="1.7109375" style="180" customWidth="1"/>
    <col min="14864" max="14864" width="2.7109375" style="180" customWidth="1"/>
    <col min="14865" max="14865" width="8.7109375" style="180" customWidth="1"/>
    <col min="14866" max="14867" width="1.7109375" style="180" customWidth="1"/>
    <col min="14868" max="14868" width="8.7109375" style="180" customWidth="1"/>
    <col min="14869" max="14869" width="2.7109375" style="180" customWidth="1"/>
    <col min="14870" max="14871" width="6.28515625" style="180" customWidth="1"/>
    <col min="14872" max="14873" width="1.7109375" style="180" customWidth="1"/>
    <col min="14874" max="14875" width="4.7109375" style="180" customWidth="1"/>
    <col min="14876" max="14877" width="1.42578125" style="180" customWidth="1"/>
    <col min="14878" max="14878" width="4.42578125" style="180" customWidth="1"/>
    <col min="14879" max="14882" width="4" style="180" customWidth="1"/>
    <col min="14883" max="15104" width="11.42578125" style="180"/>
    <col min="15105" max="15105" width="5.7109375" style="180" customWidth="1"/>
    <col min="15106" max="15106" width="2" style="180" customWidth="1"/>
    <col min="15107" max="15107" width="10.7109375" style="180" customWidth="1"/>
    <col min="15108" max="15108" width="8.7109375" style="180" customWidth="1"/>
    <col min="15109" max="15109" width="2.140625" style="180" customWidth="1"/>
    <col min="15110" max="15110" width="7.7109375" style="180" customWidth="1"/>
    <col min="15111" max="15111" width="1.7109375" style="180" customWidth="1"/>
    <col min="15112" max="15112" width="7.28515625" style="180" customWidth="1"/>
    <col min="15113" max="15113" width="3.7109375" style="180" customWidth="1"/>
    <col min="15114" max="15115" width="2.42578125" style="180" customWidth="1"/>
    <col min="15116" max="15116" width="7.85546875" style="180" customWidth="1"/>
    <col min="15117" max="15117" width="1.7109375" style="180" customWidth="1"/>
    <col min="15118" max="15118" width="5.7109375" style="180" customWidth="1"/>
    <col min="15119" max="15119" width="1.7109375" style="180" customWidth="1"/>
    <col min="15120" max="15120" width="2.7109375" style="180" customWidth="1"/>
    <col min="15121" max="15121" width="8.7109375" style="180" customWidth="1"/>
    <col min="15122" max="15123" width="1.7109375" style="180" customWidth="1"/>
    <col min="15124" max="15124" width="8.7109375" style="180" customWidth="1"/>
    <col min="15125" max="15125" width="2.7109375" style="180" customWidth="1"/>
    <col min="15126" max="15127" width="6.28515625" style="180" customWidth="1"/>
    <col min="15128" max="15129" width="1.7109375" style="180" customWidth="1"/>
    <col min="15130" max="15131" width="4.7109375" style="180" customWidth="1"/>
    <col min="15132" max="15133" width="1.42578125" style="180" customWidth="1"/>
    <col min="15134" max="15134" width="4.42578125" style="180" customWidth="1"/>
    <col min="15135" max="15138" width="4" style="180" customWidth="1"/>
    <col min="15139" max="15360" width="11.42578125" style="180"/>
    <col min="15361" max="15361" width="5.7109375" style="180" customWidth="1"/>
    <col min="15362" max="15362" width="2" style="180" customWidth="1"/>
    <col min="15363" max="15363" width="10.7109375" style="180" customWidth="1"/>
    <col min="15364" max="15364" width="8.7109375" style="180" customWidth="1"/>
    <col min="15365" max="15365" width="2.140625" style="180" customWidth="1"/>
    <col min="15366" max="15366" width="7.7109375" style="180" customWidth="1"/>
    <col min="15367" max="15367" width="1.7109375" style="180" customWidth="1"/>
    <col min="15368" max="15368" width="7.28515625" style="180" customWidth="1"/>
    <col min="15369" max="15369" width="3.7109375" style="180" customWidth="1"/>
    <col min="15370" max="15371" width="2.42578125" style="180" customWidth="1"/>
    <col min="15372" max="15372" width="7.85546875" style="180" customWidth="1"/>
    <col min="15373" max="15373" width="1.7109375" style="180" customWidth="1"/>
    <col min="15374" max="15374" width="5.7109375" style="180" customWidth="1"/>
    <col min="15375" max="15375" width="1.7109375" style="180" customWidth="1"/>
    <col min="15376" max="15376" width="2.7109375" style="180" customWidth="1"/>
    <col min="15377" max="15377" width="8.7109375" style="180" customWidth="1"/>
    <col min="15378" max="15379" width="1.7109375" style="180" customWidth="1"/>
    <col min="15380" max="15380" width="8.7109375" style="180" customWidth="1"/>
    <col min="15381" max="15381" width="2.7109375" style="180" customWidth="1"/>
    <col min="15382" max="15383" width="6.28515625" style="180" customWidth="1"/>
    <col min="15384" max="15385" width="1.7109375" style="180" customWidth="1"/>
    <col min="15386" max="15387" width="4.7109375" style="180" customWidth="1"/>
    <col min="15388" max="15389" width="1.42578125" style="180" customWidth="1"/>
    <col min="15390" max="15390" width="4.42578125" style="180" customWidth="1"/>
    <col min="15391" max="15394" width="4" style="180" customWidth="1"/>
    <col min="15395" max="15616" width="11.42578125" style="180"/>
    <col min="15617" max="15617" width="5.7109375" style="180" customWidth="1"/>
    <col min="15618" max="15618" width="2" style="180" customWidth="1"/>
    <col min="15619" max="15619" width="10.7109375" style="180" customWidth="1"/>
    <col min="15620" max="15620" width="8.7109375" style="180" customWidth="1"/>
    <col min="15621" max="15621" width="2.140625" style="180" customWidth="1"/>
    <col min="15622" max="15622" width="7.7109375" style="180" customWidth="1"/>
    <col min="15623" max="15623" width="1.7109375" style="180" customWidth="1"/>
    <col min="15624" max="15624" width="7.28515625" style="180" customWidth="1"/>
    <col min="15625" max="15625" width="3.7109375" style="180" customWidth="1"/>
    <col min="15626" max="15627" width="2.42578125" style="180" customWidth="1"/>
    <col min="15628" max="15628" width="7.85546875" style="180" customWidth="1"/>
    <col min="15629" max="15629" width="1.7109375" style="180" customWidth="1"/>
    <col min="15630" max="15630" width="5.7109375" style="180" customWidth="1"/>
    <col min="15631" max="15631" width="1.7109375" style="180" customWidth="1"/>
    <col min="15632" max="15632" width="2.7109375" style="180" customWidth="1"/>
    <col min="15633" max="15633" width="8.7109375" style="180" customWidth="1"/>
    <col min="15634" max="15635" width="1.7109375" style="180" customWidth="1"/>
    <col min="15636" max="15636" width="8.7109375" style="180" customWidth="1"/>
    <col min="15637" max="15637" width="2.7109375" style="180" customWidth="1"/>
    <col min="15638" max="15639" width="6.28515625" style="180" customWidth="1"/>
    <col min="15640" max="15641" width="1.7109375" style="180" customWidth="1"/>
    <col min="15642" max="15643" width="4.7109375" style="180" customWidth="1"/>
    <col min="15644" max="15645" width="1.42578125" style="180" customWidth="1"/>
    <col min="15646" max="15646" width="4.42578125" style="180" customWidth="1"/>
    <col min="15647" max="15650" width="4" style="180" customWidth="1"/>
    <col min="15651" max="15872" width="11.42578125" style="180"/>
    <col min="15873" max="15873" width="5.7109375" style="180" customWidth="1"/>
    <col min="15874" max="15874" width="2" style="180" customWidth="1"/>
    <col min="15875" max="15875" width="10.7109375" style="180" customWidth="1"/>
    <col min="15876" max="15876" width="8.7109375" style="180" customWidth="1"/>
    <col min="15877" max="15877" width="2.140625" style="180" customWidth="1"/>
    <col min="15878" max="15878" width="7.7109375" style="180" customWidth="1"/>
    <col min="15879" max="15879" width="1.7109375" style="180" customWidth="1"/>
    <col min="15880" max="15880" width="7.28515625" style="180" customWidth="1"/>
    <col min="15881" max="15881" width="3.7109375" style="180" customWidth="1"/>
    <col min="15882" max="15883" width="2.42578125" style="180" customWidth="1"/>
    <col min="15884" max="15884" width="7.85546875" style="180" customWidth="1"/>
    <col min="15885" max="15885" width="1.7109375" style="180" customWidth="1"/>
    <col min="15886" max="15886" width="5.7109375" style="180" customWidth="1"/>
    <col min="15887" max="15887" width="1.7109375" style="180" customWidth="1"/>
    <col min="15888" max="15888" width="2.7109375" style="180" customWidth="1"/>
    <col min="15889" max="15889" width="8.7109375" style="180" customWidth="1"/>
    <col min="15890" max="15891" width="1.7109375" style="180" customWidth="1"/>
    <col min="15892" max="15892" width="8.7109375" style="180" customWidth="1"/>
    <col min="15893" max="15893" width="2.7109375" style="180" customWidth="1"/>
    <col min="15894" max="15895" width="6.28515625" style="180" customWidth="1"/>
    <col min="15896" max="15897" width="1.7109375" style="180" customWidth="1"/>
    <col min="15898" max="15899" width="4.7109375" style="180" customWidth="1"/>
    <col min="15900" max="15901" width="1.42578125" style="180" customWidth="1"/>
    <col min="15902" max="15902" width="4.42578125" style="180" customWidth="1"/>
    <col min="15903" max="15906" width="4" style="180" customWidth="1"/>
    <col min="15907" max="16128" width="11.42578125" style="180"/>
    <col min="16129" max="16129" width="5.7109375" style="180" customWidth="1"/>
    <col min="16130" max="16130" width="2" style="180" customWidth="1"/>
    <col min="16131" max="16131" width="10.7109375" style="180" customWidth="1"/>
    <col min="16132" max="16132" width="8.7109375" style="180" customWidth="1"/>
    <col min="16133" max="16133" width="2.140625" style="180" customWidth="1"/>
    <col min="16134" max="16134" width="7.7109375" style="180" customWidth="1"/>
    <col min="16135" max="16135" width="1.7109375" style="180" customWidth="1"/>
    <col min="16136" max="16136" width="7.28515625" style="180" customWidth="1"/>
    <col min="16137" max="16137" width="3.7109375" style="180" customWidth="1"/>
    <col min="16138" max="16139" width="2.42578125" style="180" customWidth="1"/>
    <col min="16140" max="16140" width="7.85546875" style="180" customWidth="1"/>
    <col min="16141" max="16141" width="1.7109375" style="180" customWidth="1"/>
    <col min="16142" max="16142" width="5.7109375" style="180" customWidth="1"/>
    <col min="16143" max="16143" width="1.7109375" style="180" customWidth="1"/>
    <col min="16144" max="16144" width="2.7109375" style="180" customWidth="1"/>
    <col min="16145" max="16145" width="8.7109375" style="180" customWidth="1"/>
    <col min="16146" max="16147" width="1.7109375" style="180" customWidth="1"/>
    <col min="16148" max="16148" width="8.7109375" style="180" customWidth="1"/>
    <col min="16149" max="16149" width="2.7109375" style="180" customWidth="1"/>
    <col min="16150" max="16151" width="6.28515625" style="180" customWidth="1"/>
    <col min="16152" max="16153" width="1.7109375" style="180" customWidth="1"/>
    <col min="16154" max="16155" width="4.7109375" style="180" customWidth="1"/>
    <col min="16156" max="16157" width="1.42578125" style="180" customWidth="1"/>
    <col min="16158" max="16158" width="4.42578125" style="180" customWidth="1"/>
    <col min="16159" max="16162" width="4" style="180" customWidth="1"/>
    <col min="16163" max="16384" width="11.42578125" style="180"/>
  </cols>
  <sheetData>
    <row r="1" spans="1:34" ht="23.25">
      <c r="D1" s="1217" t="s">
        <v>677</v>
      </c>
      <c r="E1" s="264"/>
      <c r="F1" s="1217"/>
      <c r="G1" s="263"/>
      <c r="H1" s="263"/>
      <c r="I1" s="264"/>
      <c r="J1" s="264"/>
      <c r="K1" s="264"/>
      <c r="L1" s="264"/>
      <c r="M1" s="264"/>
      <c r="N1" s="264"/>
      <c r="O1" s="264"/>
      <c r="P1" s="264"/>
      <c r="Q1" s="264"/>
      <c r="R1" s="264"/>
      <c r="S1" s="264"/>
      <c r="T1" s="264"/>
      <c r="U1" s="264"/>
      <c r="V1" s="264"/>
      <c r="W1" s="264"/>
      <c r="X1" s="264"/>
      <c r="Y1" s="264"/>
      <c r="Z1" s="264"/>
      <c r="AA1" s="264"/>
    </row>
    <row r="2" spans="1:34" ht="20.25">
      <c r="D2" s="263" t="s">
        <v>83</v>
      </c>
      <c r="E2" s="268"/>
      <c r="F2" s="263"/>
      <c r="G2" s="267"/>
      <c r="H2" s="267"/>
      <c r="I2" s="268"/>
      <c r="J2" s="268"/>
      <c r="K2" s="268"/>
      <c r="L2" s="268"/>
      <c r="M2" s="268"/>
      <c r="N2" s="268"/>
      <c r="O2" s="268"/>
      <c r="P2" s="268"/>
      <c r="Q2" s="268"/>
      <c r="R2" s="268"/>
      <c r="S2" s="268"/>
      <c r="T2" s="268"/>
      <c r="U2" s="268"/>
      <c r="V2" s="268"/>
      <c r="W2" s="268"/>
      <c r="X2" s="268"/>
      <c r="Y2" s="268"/>
      <c r="Z2" s="268"/>
      <c r="AA2" s="268"/>
    </row>
    <row r="3" spans="1:34" ht="20.25">
      <c r="D3" s="800" t="s">
        <v>1044</v>
      </c>
      <c r="E3" s="268"/>
      <c r="F3" s="800"/>
      <c r="G3" s="1218"/>
      <c r="H3" s="1218"/>
      <c r="I3" s="268"/>
      <c r="J3" s="268"/>
      <c r="K3" s="268"/>
      <c r="L3" s="268"/>
      <c r="M3" s="268"/>
      <c r="N3" s="268"/>
      <c r="O3" s="268"/>
      <c r="P3" s="268"/>
      <c r="Q3" s="268"/>
      <c r="R3" s="268"/>
      <c r="S3" s="268"/>
      <c r="T3" s="268"/>
      <c r="U3" s="268"/>
      <c r="V3" s="268"/>
      <c r="W3" s="268"/>
      <c r="X3" s="268"/>
      <c r="Y3" s="268"/>
      <c r="Z3" s="268"/>
      <c r="AA3" s="268"/>
    </row>
    <row r="4" spans="1:34" s="273" customFormat="1" ht="18">
      <c r="D4" s="1218" t="s">
        <v>678</v>
      </c>
      <c r="E4" s="271"/>
      <c r="F4" s="1218"/>
      <c r="G4" s="1219"/>
      <c r="H4" s="1219"/>
      <c r="I4" s="271"/>
      <c r="J4" s="271"/>
      <c r="K4" s="271"/>
      <c r="L4" s="271"/>
      <c r="M4" s="271"/>
      <c r="N4" s="271"/>
      <c r="O4" s="271"/>
      <c r="P4" s="271"/>
      <c r="Q4" s="271"/>
      <c r="R4" s="271"/>
      <c r="S4" s="271"/>
      <c r="T4" s="271"/>
      <c r="U4" s="271"/>
      <c r="V4" s="271"/>
      <c r="W4" s="271"/>
      <c r="X4" s="271"/>
      <c r="Y4" s="271"/>
      <c r="Z4" s="271"/>
      <c r="AA4" s="271"/>
    </row>
    <row r="7" spans="1:34" ht="15">
      <c r="A7" s="1220"/>
      <c r="B7" s="1220"/>
      <c r="C7" s="1221" t="s">
        <v>1045</v>
      </c>
      <c r="D7" s="1222"/>
      <c r="E7" s="1222"/>
      <c r="F7" s="1223"/>
      <c r="G7" s="1223"/>
      <c r="H7" s="1223"/>
      <c r="I7" s="1222"/>
      <c r="J7" s="1222"/>
      <c r="K7" s="1222"/>
      <c r="L7" s="1224"/>
      <c r="M7" s="1224"/>
      <c r="N7" s="1224"/>
      <c r="O7" s="1222"/>
      <c r="P7" s="1222"/>
      <c r="Q7" s="1224"/>
      <c r="R7" s="1222"/>
      <c r="S7" s="1222"/>
      <c r="T7" s="1222"/>
      <c r="U7" s="1222"/>
      <c r="V7" s="1222"/>
      <c r="W7" s="1222"/>
      <c r="X7" s="1222"/>
      <c r="Y7" s="1222"/>
      <c r="Z7" s="1222"/>
      <c r="AA7" s="1222"/>
      <c r="AB7" s="1222"/>
      <c r="AC7" s="1222"/>
      <c r="AD7" s="1222"/>
      <c r="AE7" s="1222"/>
      <c r="AF7" s="1222"/>
      <c r="AG7" s="1222"/>
      <c r="AH7" s="1222"/>
    </row>
    <row r="8" spans="1:34" s="273" customFormat="1" ht="11.25">
      <c r="A8" s="1225"/>
      <c r="B8" s="1225"/>
      <c r="C8" s="1226"/>
      <c r="D8" s="1227"/>
      <c r="E8" s="1227"/>
      <c r="F8" s="1227"/>
      <c r="G8" s="1227"/>
      <c r="H8" s="1227"/>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row>
    <row r="9" spans="1:34" ht="15.75">
      <c r="A9" s="1220"/>
      <c r="B9" s="1220"/>
      <c r="C9" s="1229" t="s">
        <v>1046</v>
      </c>
      <c r="D9" s="1223"/>
      <c r="E9" s="1223"/>
      <c r="F9" s="1230" t="s">
        <v>1047</v>
      </c>
      <c r="G9" s="1230"/>
      <c r="H9" s="1230"/>
      <c r="I9" s="1222"/>
      <c r="J9" s="1222"/>
      <c r="K9" s="1222"/>
      <c r="L9" s="1222"/>
      <c r="M9" s="1222"/>
      <c r="N9" s="1222"/>
      <c r="O9" s="1222"/>
      <c r="P9" s="1222"/>
      <c r="Q9" s="1222"/>
      <c r="R9" s="1222"/>
      <c r="S9" s="1222"/>
      <c r="T9" s="1222"/>
      <c r="U9" s="1222"/>
      <c r="V9" s="1222"/>
      <c r="W9" s="1222"/>
      <c r="X9" s="1222"/>
      <c r="Y9" s="1222"/>
      <c r="Z9" s="1222"/>
      <c r="AA9" s="1222"/>
      <c r="AB9" s="1222">
        <v>0</v>
      </c>
      <c r="AC9" s="1222"/>
      <c r="AD9" s="1222"/>
      <c r="AE9" s="1222"/>
      <c r="AF9" s="1222"/>
      <c r="AG9" s="1222"/>
      <c r="AH9" s="1222"/>
    </row>
    <row r="10" spans="1:34" s="273" customFormat="1" ht="11.25">
      <c r="A10" s="1225"/>
      <c r="B10" s="1225"/>
      <c r="C10" s="1226"/>
      <c r="D10" s="1227"/>
      <c r="E10" s="1227"/>
      <c r="F10" s="1227"/>
      <c r="G10" s="1227"/>
      <c r="H10" s="1227"/>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row>
    <row r="11" spans="1:34" s="345" customFormat="1" ht="18" customHeight="1">
      <c r="A11" s="1231"/>
      <c r="B11" s="1231"/>
      <c r="C11" s="1232" t="s">
        <v>1048</v>
      </c>
      <c r="D11" s="1233" t="s">
        <v>29</v>
      </c>
      <c r="E11" s="1234" t="s">
        <v>1049</v>
      </c>
      <c r="F11" s="1234"/>
      <c r="G11" s="1234"/>
      <c r="H11" s="1234"/>
      <c r="I11" s="1234"/>
      <c r="J11" s="1234"/>
      <c r="K11" s="1233" t="s">
        <v>29</v>
      </c>
      <c r="L11" s="1235">
        <v>695000</v>
      </c>
      <c r="M11" s="1236"/>
      <c r="N11" s="1235"/>
      <c r="O11" s="1235"/>
      <c r="P11" s="1235"/>
      <c r="Q11" s="1237"/>
      <c r="R11" s="1234"/>
      <c r="S11" s="1234"/>
      <c r="T11" s="1238" t="s">
        <v>1050</v>
      </c>
      <c r="U11" s="1234" t="s">
        <v>29</v>
      </c>
      <c r="V11" s="1234" t="s">
        <v>1051</v>
      </c>
      <c r="W11" s="1234"/>
      <c r="X11" s="1239"/>
      <c r="Y11" s="1239"/>
      <c r="Z11" s="1239"/>
      <c r="AA11" s="1239"/>
      <c r="AB11" s="1239"/>
      <c r="AC11" s="1233" t="s">
        <v>29</v>
      </c>
      <c r="AD11" s="1240">
        <v>280</v>
      </c>
      <c r="AE11" s="1240"/>
      <c r="AF11" s="1240"/>
      <c r="AG11" s="1241"/>
      <c r="AH11" s="1241"/>
    </row>
    <row r="12" spans="1:34" s="345" customFormat="1" ht="18" customHeight="1">
      <c r="A12" s="1231"/>
      <c r="B12" s="1231"/>
      <c r="C12" s="1232" t="s">
        <v>1052</v>
      </c>
      <c r="D12" s="1233" t="s">
        <v>29</v>
      </c>
      <c r="E12" s="1234" t="s">
        <v>1053</v>
      </c>
      <c r="F12" s="1234"/>
      <c r="G12" s="1234"/>
      <c r="H12" s="1234"/>
      <c r="I12" s="1234"/>
      <c r="J12" s="1234"/>
      <c r="K12" s="1233" t="s">
        <v>29</v>
      </c>
      <c r="L12" s="1235">
        <v>9856.02</v>
      </c>
      <c r="M12" s="1236"/>
      <c r="N12" s="1235"/>
      <c r="O12" s="1235"/>
      <c r="P12" s="1235"/>
      <c r="Q12" s="1237"/>
      <c r="R12" s="1234"/>
      <c r="S12" s="1234"/>
      <c r="T12" s="1238" t="s">
        <v>1054</v>
      </c>
      <c r="U12" s="1234" t="s">
        <v>29</v>
      </c>
      <c r="V12" s="1234" t="s">
        <v>1055</v>
      </c>
      <c r="W12" s="1234"/>
      <c r="X12" s="1239"/>
      <c r="Y12" s="1239"/>
      <c r="Z12" s="1239"/>
      <c r="AA12" s="1239"/>
      <c r="AB12" s="1239"/>
      <c r="AC12" s="1233" t="s">
        <v>29</v>
      </c>
      <c r="AD12" s="1240">
        <v>2000</v>
      </c>
      <c r="AE12" s="1240"/>
      <c r="AF12" s="1240"/>
      <c r="AG12" s="1241"/>
      <c r="AH12" s="1241"/>
    </row>
    <row r="13" spans="1:34" s="345" customFormat="1" ht="18" customHeight="1">
      <c r="A13" s="1231"/>
      <c r="B13" s="1231"/>
      <c r="C13" s="1232" t="s">
        <v>1056</v>
      </c>
      <c r="D13" s="1233" t="s">
        <v>29</v>
      </c>
      <c r="E13" s="1234" t="s">
        <v>1057</v>
      </c>
      <c r="F13" s="1234"/>
      <c r="G13" s="1234"/>
      <c r="H13" s="1234"/>
      <c r="I13" s="1234"/>
      <c r="J13" s="1234"/>
      <c r="K13" s="1233" t="s">
        <v>29</v>
      </c>
      <c r="L13" s="1235">
        <v>0</v>
      </c>
      <c r="M13" s="1236"/>
      <c r="N13" s="1235"/>
      <c r="O13" s="1235"/>
      <c r="P13" s="1235"/>
      <c r="Q13" s="1237"/>
      <c r="R13" s="1234"/>
      <c r="S13" s="1234"/>
      <c r="T13" s="1238" t="s">
        <v>1058</v>
      </c>
      <c r="U13" s="1234" t="s">
        <v>29</v>
      </c>
      <c r="V13" s="1234" t="s">
        <v>1059</v>
      </c>
      <c r="W13" s="1234"/>
      <c r="X13" s="1239"/>
      <c r="Y13" s="1239"/>
      <c r="Z13" s="1239"/>
      <c r="AA13" s="1239"/>
      <c r="AB13" s="1239"/>
      <c r="AC13" s="1233" t="s">
        <v>29</v>
      </c>
      <c r="AD13" s="1242">
        <v>0.1</v>
      </c>
      <c r="AE13" s="1242"/>
      <c r="AF13" s="1242"/>
      <c r="AG13" s="987"/>
      <c r="AH13" s="987"/>
    </row>
    <row r="14" spans="1:34" s="345" customFormat="1" ht="18" customHeight="1">
      <c r="A14" s="1231"/>
      <c r="B14" s="1231"/>
      <c r="C14" s="1232" t="s">
        <v>1060</v>
      </c>
      <c r="D14" s="1233" t="s">
        <v>29</v>
      </c>
      <c r="E14" s="1234" t="s">
        <v>1061</v>
      </c>
      <c r="F14" s="1234"/>
      <c r="G14" s="1234"/>
      <c r="H14" s="1234"/>
      <c r="I14" s="1234"/>
      <c r="J14" s="1234"/>
      <c r="K14" s="1233" t="s">
        <v>29</v>
      </c>
      <c r="L14" s="1235">
        <f>L11-L12-L13</f>
        <v>685143.98</v>
      </c>
      <c r="M14" s="1236"/>
      <c r="N14" s="1235"/>
      <c r="O14" s="1235"/>
      <c r="P14" s="1235"/>
      <c r="Q14" s="1237"/>
      <c r="R14" s="1234"/>
      <c r="S14" s="1234"/>
      <c r="T14" s="1238" t="s">
        <v>1062</v>
      </c>
      <c r="U14" s="1234" t="s">
        <v>29</v>
      </c>
      <c r="V14" s="1234" t="s">
        <v>1063</v>
      </c>
      <c r="W14" s="1234"/>
      <c r="X14" s="1234"/>
      <c r="Y14" s="1234"/>
      <c r="Z14" s="1234"/>
      <c r="AA14" s="1234"/>
      <c r="AB14" s="1234"/>
      <c r="AC14" s="1233" t="s">
        <v>29</v>
      </c>
      <c r="AD14" s="1242">
        <v>1.5E-3</v>
      </c>
      <c r="AE14" s="1242"/>
      <c r="AF14" s="1242"/>
      <c r="AG14" s="987"/>
      <c r="AH14" s="987"/>
    </row>
    <row r="15" spans="1:34" s="345" customFormat="1" ht="18" customHeight="1">
      <c r="A15" s="1231"/>
      <c r="B15" s="1231"/>
      <c r="C15" s="1232" t="s">
        <v>1064</v>
      </c>
      <c r="D15" s="1233" t="s">
        <v>29</v>
      </c>
      <c r="E15" s="1234" t="s">
        <v>1065</v>
      </c>
      <c r="F15" s="1234"/>
      <c r="G15" s="1234"/>
      <c r="H15" s="1234"/>
      <c r="I15" s="1234"/>
      <c r="J15" s="1234"/>
      <c r="K15" s="1233" t="s">
        <v>29</v>
      </c>
      <c r="M15" s="1240"/>
      <c r="N15" s="1240"/>
      <c r="O15" s="1240"/>
      <c r="P15" s="1684">
        <v>2000</v>
      </c>
      <c r="Q15" s="1684"/>
      <c r="T15" s="1238" t="s">
        <v>1066</v>
      </c>
      <c r="U15" s="1234" t="s">
        <v>29</v>
      </c>
      <c r="V15" s="1234" t="s">
        <v>1067</v>
      </c>
      <c r="W15" s="1234"/>
      <c r="X15" s="1234"/>
      <c r="Y15" s="1234"/>
      <c r="Z15" s="1234"/>
      <c r="AA15" s="1234"/>
      <c r="AB15" s="1234"/>
      <c r="AC15" s="1233" t="s">
        <v>29</v>
      </c>
      <c r="AD15" s="1240">
        <v>0.8</v>
      </c>
      <c r="AE15" s="1240"/>
      <c r="AF15" s="1240"/>
      <c r="AG15" s="987"/>
      <c r="AH15" s="987"/>
    </row>
    <row r="16" spans="1:34" s="184" customFormat="1" ht="18" customHeight="1">
      <c r="A16" s="1243"/>
      <c r="B16" s="1243"/>
      <c r="C16" s="1238" t="s">
        <v>809</v>
      </c>
      <c r="D16" s="1233" t="s">
        <v>29</v>
      </c>
      <c r="E16" s="1234" t="s">
        <v>1068</v>
      </c>
      <c r="F16" s="1234"/>
      <c r="G16" s="1234"/>
      <c r="H16" s="1234"/>
      <c r="I16" s="1234"/>
      <c r="J16" s="1234"/>
      <c r="K16" s="1233" t="s">
        <v>29</v>
      </c>
      <c r="M16" s="1240"/>
      <c r="N16" s="1240"/>
      <c r="O16" s="1240"/>
      <c r="P16" s="1240"/>
      <c r="Q16" s="1244">
        <v>6</v>
      </c>
      <c r="R16" s="1233"/>
      <c r="S16" s="1233"/>
      <c r="T16" s="1238" t="s">
        <v>1069</v>
      </c>
      <c r="U16" s="1234" t="s">
        <v>29</v>
      </c>
      <c r="V16" s="1234" t="s">
        <v>1070</v>
      </c>
      <c r="W16" s="1234"/>
      <c r="X16" s="1234"/>
      <c r="Y16" s="1234"/>
      <c r="Z16" s="1234"/>
      <c r="AA16" s="1234"/>
      <c r="AB16" s="1234"/>
      <c r="AC16" s="1233" t="s">
        <v>29</v>
      </c>
      <c r="AD16" s="987" t="s">
        <v>1071</v>
      </c>
      <c r="AE16" s="987"/>
      <c r="AF16" s="987"/>
      <c r="AG16" s="987"/>
      <c r="AH16" s="987"/>
    </row>
    <row r="17" spans="1:34" s="184" customFormat="1" ht="18" customHeight="1">
      <c r="A17" s="1243"/>
      <c r="B17" s="1243"/>
      <c r="C17" s="1238" t="s">
        <v>1072</v>
      </c>
      <c r="D17" s="1233" t="s">
        <v>29</v>
      </c>
      <c r="E17" s="1234" t="s">
        <v>1073</v>
      </c>
      <c r="F17" s="1234"/>
      <c r="G17" s="1234"/>
      <c r="H17" s="1234"/>
      <c r="I17" s="1234"/>
      <c r="J17" s="1234"/>
      <c r="K17" s="1233" t="s">
        <v>29</v>
      </c>
      <c r="M17" s="1241"/>
      <c r="N17" s="1241"/>
      <c r="O17" s="1241"/>
      <c r="P17" s="1241"/>
      <c r="Q17" s="1239">
        <v>0.03</v>
      </c>
      <c r="R17" s="1233"/>
      <c r="S17" s="1233"/>
      <c r="T17" s="1238" t="s">
        <v>1074</v>
      </c>
      <c r="U17" s="1234" t="s">
        <v>29</v>
      </c>
      <c r="V17" s="1234" t="s">
        <v>1075</v>
      </c>
      <c r="W17" s="1234"/>
      <c r="X17" s="1234"/>
      <c r="Y17" s="1234"/>
      <c r="Z17" s="1234"/>
      <c r="AA17" s="1234"/>
      <c r="AB17" s="1234"/>
      <c r="AC17" s="1233" t="s">
        <v>29</v>
      </c>
      <c r="AD17" s="1235">
        <v>6.42</v>
      </c>
      <c r="AE17" s="1235"/>
      <c r="AF17" s="1235"/>
      <c r="AG17" s="987"/>
      <c r="AH17" s="987"/>
    </row>
    <row r="18" spans="1:34" s="184" customFormat="1" ht="18" customHeight="1">
      <c r="A18" s="1243"/>
      <c r="B18" s="1243"/>
      <c r="C18" s="1238" t="s">
        <v>1076</v>
      </c>
      <c r="D18" s="1233" t="s">
        <v>29</v>
      </c>
      <c r="E18" s="1234" t="s">
        <v>1077</v>
      </c>
      <c r="F18" s="1234"/>
      <c r="G18" s="1234"/>
      <c r="H18" s="1234"/>
      <c r="I18" s="1234"/>
      <c r="J18" s="1234"/>
      <c r="K18" s="1233" t="s">
        <v>29</v>
      </c>
      <c r="M18" s="1241"/>
      <c r="N18" s="1241"/>
      <c r="O18" s="1241"/>
      <c r="P18" s="1241"/>
      <c r="Q18" s="1239">
        <v>0.8</v>
      </c>
      <c r="R18" s="1234"/>
      <c r="S18" s="1234"/>
      <c r="T18" s="1238" t="s">
        <v>1078</v>
      </c>
      <c r="U18" s="1234" t="s">
        <v>29</v>
      </c>
      <c r="V18" s="1234" t="s">
        <v>1079</v>
      </c>
      <c r="W18" s="1234"/>
      <c r="X18" s="1234"/>
      <c r="Y18" s="1234"/>
      <c r="Z18" s="1234"/>
      <c r="AA18" s="1234"/>
      <c r="AB18" s="1234"/>
      <c r="AC18" s="1233" t="s">
        <v>29</v>
      </c>
      <c r="AD18" s="1235">
        <v>25</v>
      </c>
      <c r="AE18" s="1235"/>
      <c r="AF18" s="1235"/>
      <c r="AG18" s="987"/>
      <c r="AH18" s="987"/>
    </row>
    <row r="19" spans="1:34" s="184" customFormat="1" ht="18" customHeight="1">
      <c r="A19" s="1243"/>
      <c r="B19" s="1243"/>
      <c r="C19" s="1238" t="s">
        <v>1080</v>
      </c>
      <c r="D19" s="1233" t="s">
        <v>29</v>
      </c>
      <c r="E19" s="1234" t="s">
        <v>1081</v>
      </c>
      <c r="F19" s="1234"/>
      <c r="G19" s="1234"/>
      <c r="H19" s="1234"/>
      <c r="I19" s="1234"/>
      <c r="J19" s="1234"/>
      <c r="K19" s="1233" t="s">
        <v>29</v>
      </c>
      <c r="M19" s="1241"/>
      <c r="N19" s="1241"/>
      <c r="O19" s="1241"/>
      <c r="P19" s="1241"/>
      <c r="Q19" s="1241">
        <v>0.1</v>
      </c>
      <c r="R19" s="1234"/>
      <c r="S19" s="1234"/>
      <c r="T19" s="1238" t="s">
        <v>1082</v>
      </c>
      <c r="U19" s="1234" t="s">
        <v>29</v>
      </c>
      <c r="V19" s="1234" t="s">
        <v>1083</v>
      </c>
      <c r="W19" s="1234"/>
      <c r="X19" s="1234"/>
      <c r="Y19" s="1234"/>
      <c r="Z19" s="1234"/>
      <c r="AA19" s="1234"/>
      <c r="AB19" s="1234"/>
      <c r="AC19" s="1233" t="s">
        <v>29</v>
      </c>
      <c r="AD19" s="1235">
        <v>354.31</v>
      </c>
      <c r="AE19" s="1235"/>
      <c r="AF19" s="1235"/>
      <c r="AG19" s="987"/>
      <c r="AH19" s="987"/>
    </row>
    <row r="20" spans="1:34" s="184" customFormat="1" ht="18" customHeight="1">
      <c r="A20" s="1243"/>
      <c r="B20" s="1243"/>
      <c r="C20" s="1238" t="s">
        <v>57</v>
      </c>
      <c r="D20" s="1233" t="s">
        <v>29</v>
      </c>
      <c r="E20" s="1234" t="s">
        <v>1084</v>
      </c>
      <c r="F20" s="1234"/>
      <c r="G20" s="1234"/>
      <c r="H20" s="1234"/>
      <c r="I20" s="1234"/>
      <c r="J20" s="1234"/>
      <c r="K20" s="1233" t="s">
        <v>29</v>
      </c>
      <c r="M20" s="1241"/>
      <c r="N20" s="1241"/>
      <c r="O20" s="1241"/>
      <c r="P20" s="1241"/>
      <c r="Q20" s="1241">
        <v>8.7499999999999994E-2</v>
      </c>
      <c r="R20" s="1234"/>
      <c r="S20" s="1234"/>
      <c r="T20" s="1238" t="s">
        <v>1085</v>
      </c>
      <c r="U20" s="1234" t="s">
        <v>29</v>
      </c>
      <c r="V20" s="1234" t="s">
        <v>1086</v>
      </c>
      <c r="W20" s="1234"/>
      <c r="X20" s="1234"/>
      <c r="Y20" s="1234"/>
      <c r="Z20" s="1234"/>
      <c r="AA20" s="1234"/>
      <c r="AB20" s="1234"/>
      <c r="AC20" s="1233" t="s">
        <v>29</v>
      </c>
      <c r="AD20" s="1245">
        <v>8</v>
      </c>
      <c r="AE20" s="1245"/>
      <c r="AF20" s="1245"/>
      <c r="AG20" s="987"/>
      <c r="AH20" s="987"/>
    </row>
    <row r="21" spans="1:34" s="273" customFormat="1" ht="11.25">
      <c r="A21" s="1225"/>
      <c r="B21" s="1225"/>
      <c r="C21" s="1226"/>
      <c r="D21" s="1227"/>
      <c r="E21" s="1227"/>
      <c r="F21" s="1227"/>
      <c r="G21" s="1227"/>
      <c r="H21" s="1227"/>
      <c r="I21" s="1228"/>
      <c r="J21" s="1228"/>
      <c r="K21" s="1228"/>
      <c r="L21" s="1228"/>
      <c r="M21" s="1228"/>
      <c r="N21" s="1228"/>
      <c r="O21" s="1228"/>
      <c r="P21" s="1228"/>
      <c r="Q21" s="1228"/>
      <c r="R21" s="1228"/>
      <c r="S21" s="1228"/>
      <c r="T21" s="1228"/>
      <c r="U21" s="1228"/>
      <c r="V21" s="1228"/>
      <c r="W21" s="1228"/>
      <c r="X21" s="1228"/>
      <c r="Y21" s="1228"/>
      <c r="Z21" s="1228"/>
      <c r="AA21" s="1228"/>
      <c r="AB21" s="1228"/>
      <c r="AC21" s="1228"/>
      <c r="AD21" s="1228"/>
      <c r="AE21" s="1228"/>
      <c r="AF21" s="1228"/>
      <c r="AG21" s="1228"/>
      <c r="AH21" s="1228"/>
    </row>
    <row r="22" spans="1:34" s="184" customFormat="1" ht="18" customHeight="1">
      <c r="A22" s="1243"/>
      <c r="B22" s="1243"/>
      <c r="C22" s="1238" t="s">
        <v>1087</v>
      </c>
      <c r="D22" s="1233" t="s">
        <v>29</v>
      </c>
      <c r="E22" s="987" t="s">
        <v>1088</v>
      </c>
      <c r="F22" s="987"/>
      <c r="G22" s="987"/>
      <c r="H22" s="987"/>
      <c r="I22" s="987" t="s">
        <v>29</v>
      </c>
      <c r="J22" s="1246" t="s">
        <v>1089</v>
      </c>
      <c r="K22" s="1247"/>
      <c r="L22" s="1246"/>
      <c r="M22" s="1248" t="s">
        <v>29</v>
      </c>
      <c r="N22" s="1235">
        <f>L14</f>
        <v>685143.98</v>
      </c>
      <c r="O22" s="1241"/>
      <c r="P22" s="1241"/>
      <c r="Q22" s="987"/>
      <c r="R22" s="987" t="s">
        <v>67</v>
      </c>
      <c r="S22" s="987"/>
      <c r="T22" s="1248">
        <f>Q19</f>
        <v>0.1</v>
      </c>
      <c r="U22" s="1234" t="s">
        <v>29</v>
      </c>
      <c r="V22" s="1235">
        <f>N22*T22</f>
        <v>68514.398000000001</v>
      </c>
      <c r="W22" s="1235"/>
      <c r="X22" s="987"/>
      <c r="Y22" s="987"/>
      <c r="Z22" s="987"/>
      <c r="AA22" s="987"/>
      <c r="AB22" s="1234"/>
      <c r="AC22" s="1234"/>
      <c r="AD22" s="1234"/>
      <c r="AE22" s="1234"/>
      <c r="AF22" s="1234"/>
      <c r="AG22" s="1234"/>
      <c r="AH22" s="1234"/>
    </row>
    <row r="23" spans="1:34" s="184" customFormat="1" ht="18" customHeight="1">
      <c r="A23" s="1243"/>
      <c r="B23" s="1243"/>
      <c r="C23" s="1238" t="s">
        <v>1090</v>
      </c>
      <c r="D23" s="1233" t="s">
        <v>29</v>
      </c>
      <c r="E23" s="987" t="s">
        <v>1091</v>
      </c>
      <c r="F23" s="987"/>
      <c r="G23" s="987"/>
      <c r="H23" s="987"/>
      <c r="I23" s="987" t="s">
        <v>29</v>
      </c>
      <c r="J23" s="1246" t="s">
        <v>1092</v>
      </c>
      <c r="K23" s="1247"/>
      <c r="L23" s="1246"/>
      <c r="M23" s="1239" t="s">
        <v>29</v>
      </c>
      <c r="N23" s="1240">
        <f>P15</f>
        <v>2000</v>
      </c>
      <c r="O23" s="1241"/>
      <c r="P23" s="1241"/>
      <c r="Q23" s="1241"/>
      <c r="R23" s="987" t="s">
        <v>67</v>
      </c>
      <c r="S23" s="987"/>
      <c r="T23" s="1249">
        <f>Q16</f>
        <v>6</v>
      </c>
      <c r="U23" s="1234" t="s">
        <v>29</v>
      </c>
      <c r="V23" s="1240">
        <f>N23*T23</f>
        <v>12000</v>
      </c>
      <c r="W23" s="1240"/>
      <c r="X23" s="1240"/>
      <c r="Y23" s="1240"/>
      <c r="Z23" s="1240"/>
      <c r="AA23" s="1240"/>
      <c r="AB23" s="987" t="s">
        <v>1093</v>
      </c>
      <c r="AC23" s="987"/>
      <c r="AD23" s="1234"/>
      <c r="AE23" s="1234"/>
      <c r="AF23" s="1234"/>
      <c r="AG23" s="1234"/>
      <c r="AH23" s="1234"/>
    </row>
    <row r="24" spans="1:34" s="273" customFormat="1" ht="11.25">
      <c r="A24" s="1225"/>
      <c r="B24" s="1225"/>
      <c r="C24" s="1226"/>
      <c r="D24" s="1227"/>
      <c r="E24" s="1227"/>
      <c r="F24" s="1227"/>
      <c r="G24" s="1227"/>
      <c r="H24" s="1227"/>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1228"/>
      <c r="AE24" s="1228"/>
      <c r="AF24" s="1228"/>
      <c r="AG24" s="1228"/>
      <c r="AH24" s="1228"/>
    </row>
    <row r="25" spans="1:34" s="184" customFormat="1" ht="15">
      <c r="A25" s="1243"/>
      <c r="B25" s="1243"/>
      <c r="C25" s="1250" t="s">
        <v>1094</v>
      </c>
      <c r="D25" s="987"/>
      <c r="E25" s="987"/>
      <c r="F25" s="1234"/>
      <c r="G25" s="1234"/>
      <c r="H25" s="1234"/>
      <c r="I25" s="1234"/>
      <c r="J25" s="1234"/>
      <c r="K25" s="1234"/>
      <c r="L25" s="1251"/>
      <c r="M25" s="1252"/>
      <c r="N25" s="1253"/>
      <c r="O25" s="1252"/>
      <c r="P25" s="1252"/>
      <c r="Q25" s="1252"/>
      <c r="R25" s="1234"/>
      <c r="S25" s="1234"/>
      <c r="T25" s="1253"/>
      <c r="U25" s="1234"/>
      <c r="V25" s="1253"/>
      <c r="W25" s="1253"/>
      <c r="X25" s="1253"/>
      <c r="Y25" s="1253"/>
      <c r="Z25" s="1254" t="s">
        <v>1095</v>
      </c>
      <c r="AA25" s="1240"/>
      <c r="AB25" s="442" t="s">
        <v>1096</v>
      </c>
      <c r="AC25" s="442"/>
      <c r="AD25" s="442"/>
      <c r="AE25" s="442"/>
      <c r="AF25" s="442" t="s">
        <v>1097</v>
      </c>
      <c r="AG25" s="442"/>
      <c r="AH25" s="442"/>
    </row>
    <row r="26" spans="1:34" s="273" customFormat="1" ht="11.25">
      <c r="A26" s="1225"/>
      <c r="B26" s="1225"/>
      <c r="C26" s="1226"/>
      <c r="D26" s="1227"/>
      <c r="E26" s="1227"/>
      <c r="F26" s="1227"/>
      <c r="G26" s="1227"/>
      <c r="H26" s="1227"/>
      <c r="I26" s="1228"/>
      <c r="J26" s="1228"/>
      <c r="K26" s="1228"/>
      <c r="L26" s="1228"/>
      <c r="M26" s="1228"/>
      <c r="N26" s="1228"/>
      <c r="O26" s="1228"/>
      <c r="P26" s="1228"/>
      <c r="Q26" s="1228"/>
      <c r="R26" s="1228"/>
      <c r="S26" s="1228"/>
      <c r="T26" s="1228"/>
      <c r="U26" s="1228"/>
      <c r="V26" s="1228"/>
      <c r="W26" s="1228"/>
      <c r="X26" s="1228"/>
      <c r="Y26" s="1228"/>
      <c r="Z26" s="1228"/>
      <c r="AA26" s="1228"/>
      <c r="AB26" s="1228"/>
      <c r="AC26" s="1228"/>
      <c r="AD26" s="1228"/>
      <c r="AE26" s="1228"/>
      <c r="AF26" s="1228"/>
      <c r="AG26" s="1228"/>
      <c r="AH26" s="1228"/>
    </row>
    <row r="27" spans="1:34" s="1017" customFormat="1" ht="15">
      <c r="A27" s="1255" t="s">
        <v>1098</v>
      </c>
      <c r="B27" s="1255"/>
      <c r="C27" s="1255"/>
      <c r="D27" s="1255"/>
      <c r="E27" s="1255"/>
      <c r="F27" s="1685" t="s">
        <v>1099</v>
      </c>
      <c r="G27" s="1256" t="s">
        <v>1100</v>
      </c>
      <c r="H27" s="1256"/>
      <c r="I27" s="1256"/>
      <c r="J27" s="1686" t="s">
        <v>29</v>
      </c>
      <c r="K27" s="751">
        <f>L14</f>
        <v>685143.98</v>
      </c>
      <c r="L27" s="1257"/>
      <c r="M27" s="1257"/>
      <c r="N27" s="1257"/>
      <c r="O27" s="1258" t="s">
        <v>65</v>
      </c>
      <c r="P27" s="751">
        <f>V22</f>
        <v>68514.398000000001</v>
      </c>
      <c r="Q27" s="1257"/>
      <c r="R27" s="1257"/>
      <c r="S27" s="1627" t="s">
        <v>29</v>
      </c>
      <c r="T27" s="744">
        <f>K27-P27</f>
        <v>616629.58199999994</v>
      </c>
      <c r="U27" s="741"/>
      <c r="V27" s="741"/>
      <c r="W27" s="741"/>
      <c r="X27" s="1687" t="s">
        <v>29</v>
      </c>
      <c r="Y27" s="1687"/>
      <c r="Z27" s="1688">
        <f>T27/T28</f>
        <v>51.385798499999993</v>
      </c>
      <c r="AA27" s="1688"/>
      <c r="AB27" s="1688">
        <f>Z27*0.8</f>
        <v>41.108638799999994</v>
      </c>
      <c r="AC27" s="1688"/>
      <c r="AD27" s="1688"/>
      <c r="AE27" s="1688"/>
      <c r="AF27" s="1689">
        <f>Z27*0.8</f>
        <v>41.108638799999994</v>
      </c>
      <c r="AG27" s="1689"/>
      <c r="AH27" s="1689"/>
    </row>
    <row r="28" spans="1:34" s="1017" customFormat="1" ht="15">
      <c r="A28" s="1255"/>
      <c r="B28" s="1255"/>
      <c r="C28" s="1255"/>
      <c r="D28" s="1255"/>
      <c r="E28" s="1255"/>
      <c r="F28" s="1685"/>
      <c r="G28" s="1247" t="s">
        <v>1090</v>
      </c>
      <c r="H28" s="1247"/>
      <c r="I28" s="1247"/>
      <c r="J28" s="1686"/>
      <c r="K28" s="756"/>
      <c r="L28" s="742">
        <f>V23</f>
        <v>12000</v>
      </c>
      <c r="M28" s="741"/>
      <c r="N28" s="741"/>
      <c r="O28" s="741"/>
      <c r="P28" s="741"/>
      <c r="Q28" s="776"/>
      <c r="R28" s="741"/>
      <c r="S28" s="1627"/>
      <c r="T28" s="1259">
        <f>L28</f>
        <v>12000</v>
      </c>
      <c r="U28" s="1260"/>
      <c r="V28" s="1260"/>
      <c r="W28" s="1260"/>
      <c r="X28" s="1687"/>
      <c r="Y28" s="1687"/>
      <c r="Z28" s="1688"/>
      <c r="AA28" s="1688"/>
      <c r="AB28" s="1688"/>
      <c r="AC28" s="1688"/>
      <c r="AD28" s="1688"/>
      <c r="AE28" s="1688"/>
      <c r="AF28" s="1689"/>
      <c r="AG28" s="1689"/>
      <c r="AH28" s="1689"/>
    </row>
    <row r="29" spans="1:34" s="273" customFormat="1" ht="11.25">
      <c r="A29" s="1225"/>
      <c r="B29" s="1225"/>
      <c r="C29" s="1226"/>
      <c r="D29" s="1227"/>
      <c r="E29" s="1227"/>
      <c r="F29" s="1227"/>
      <c r="G29" s="1227"/>
      <c r="H29" s="1227"/>
      <c r="I29" s="1228"/>
      <c r="J29" s="1228"/>
      <c r="K29" s="1228"/>
      <c r="L29" s="1228"/>
      <c r="M29" s="1228"/>
      <c r="N29" s="1228"/>
      <c r="O29" s="1228"/>
      <c r="P29" s="1228"/>
      <c r="Q29" s="1228"/>
      <c r="R29" s="1228"/>
      <c r="S29" s="1228"/>
      <c r="T29" s="1228"/>
      <c r="U29" s="1228"/>
      <c r="V29" s="1228"/>
      <c r="W29" s="1228"/>
      <c r="X29" s="1228"/>
      <c r="Y29" s="1228"/>
      <c r="Z29" s="1228"/>
      <c r="AA29" s="1228"/>
      <c r="AB29" s="1228"/>
      <c r="AC29" s="1228"/>
      <c r="AD29" s="1228"/>
      <c r="AE29" s="1228"/>
      <c r="AF29" s="1228"/>
      <c r="AG29" s="1228"/>
      <c r="AH29" s="1228"/>
    </row>
    <row r="30" spans="1:34" s="1017" customFormat="1" ht="15">
      <c r="A30" s="1255" t="s">
        <v>1101</v>
      </c>
      <c r="B30" s="1255"/>
      <c r="C30" s="1255"/>
      <c r="D30" s="1255"/>
      <c r="E30" s="1255"/>
      <c r="F30" s="1685" t="s">
        <v>1102</v>
      </c>
      <c r="G30" s="1256" t="s">
        <v>1103</v>
      </c>
      <c r="H30" s="1256"/>
      <c r="I30" s="1256"/>
      <c r="J30" s="1686" t="s">
        <v>29</v>
      </c>
      <c r="K30" s="756" t="s">
        <v>62</v>
      </c>
      <c r="L30" s="751">
        <f>L14</f>
        <v>685143.98</v>
      </c>
      <c r="M30" s="1257"/>
      <c r="N30" s="1257"/>
      <c r="O30" s="1261" t="s">
        <v>63</v>
      </c>
      <c r="P30" s="751">
        <f>V22</f>
        <v>68514.398000000001</v>
      </c>
      <c r="Q30" s="1257"/>
      <c r="R30" s="1257"/>
      <c r="S30" s="1257" t="s">
        <v>64</v>
      </c>
      <c r="T30" s="1262">
        <f>Q20</f>
        <v>8.7499999999999994E-2</v>
      </c>
      <c r="U30" s="1690" t="s">
        <v>29</v>
      </c>
      <c r="V30" s="751">
        <f>(L30+P30)*T30</f>
        <v>65945.108074999996</v>
      </c>
      <c r="W30" s="751"/>
      <c r="X30" s="1687" t="s">
        <v>29</v>
      </c>
      <c r="Y30" s="1687"/>
      <c r="Z30" s="1688">
        <f>V30/V31</f>
        <v>16.486277018749998</v>
      </c>
      <c r="AA30" s="1688"/>
      <c r="AB30" s="1688">
        <f>Z30</f>
        <v>16.486277018749998</v>
      </c>
      <c r="AC30" s="1688"/>
      <c r="AD30" s="1688"/>
      <c r="AE30" s="1688"/>
      <c r="AF30" s="1689">
        <f>Z30</f>
        <v>16.486277018749998</v>
      </c>
      <c r="AG30" s="1689"/>
      <c r="AH30" s="1689"/>
    </row>
    <row r="31" spans="1:34" s="1017" customFormat="1" ht="15">
      <c r="A31" s="1255"/>
      <c r="B31" s="1255"/>
      <c r="C31" s="1255"/>
      <c r="D31" s="1255"/>
      <c r="E31" s="1255"/>
      <c r="F31" s="1685"/>
      <c r="G31" s="1247" t="s">
        <v>1104</v>
      </c>
      <c r="H31" s="1247"/>
      <c r="I31" s="1247"/>
      <c r="J31" s="1686"/>
      <c r="K31" s="756"/>
      <c r="L31" s="1263"/>
      <c r="M31" s="741"/>
      <c r="N31" s="1264">
        <v>2</v>
      </c>
      <c r="O31" s="741" t="s">
        <v>67</v>
      </c>
      <c r="P31" s="742">
        <f>P15</f>
        <v>2000</v>
      </c>
      <c r="Q31" s="1265"/>
      <c r="R31" s="1266"/>
      <c r="S31" s="1266"/>
      <c r="T31" s="742"/>
      <c r="U31" s="1627"/>
      <c r="V31" s="742">
        <f>N31*P31</f>
        <v>4000</v>
      </c>
      <c r="W31" s="742"/>
      <c r="X31" s="1687"/>
      <c r="Y31" s="1687"/>
      <c r="Z31" s="1688"/>
      <c r="AA31" s="1688"/>
      <c r="AB31" s="1688"/>
      <c r="AC31" s="1688"/>
      <c r="AD31" s="1688"/>
      <c r="AE31" s="1688"/>
      <c r="AF31" s="1689"/>
      <c r="AG31" s="1689"/>
      <c r="AH31" s="1689"/>
    </row>
    <row r="32" spans="1:34" s="273" customFormat="1" ht="11.25">
      <c r="A32" s="1225"/>
      <c r="B32" s="1225"/>
      <c r="C32" s="1226"/>
      <c r="D32" s="1227"/>
      <c r="E32" s="1227"/>
      <c r="F32" s="1227"/>
      <c r="G32" s="1227"/>
      <c r="H32" s="1227"/>
      <c r="I32" s="1228"/>
      <c r="J32" s="1228"/>
      <c r="K32" s="1228"/>
      <c r="L32" s="1228"/>
      <c r="M32" s="1228"/>
      <c r="N32" s="1228"/>
      <c r="O32" s="1228"/>
      <c r="P32" s="1228"/>
      <c r="Q32" s="1228"/>
      <c r="R32" s="1228"/>
      <c r="S32" s="1228"/>
      <c r="T32" s="1228"/>
      <c r="U32" s="1228"/>
      <c r="V32" s="1228"/>
      <c r="W32" s="1228"/>
      <c r="X32" s="1228"/>
      <c r="Y32" s="1228"/>
      <c r="Z32" s="1228"/>
      <c r="AA32" s="1228"/>
      <c r="AB32" s="1228"/>
      <c r="AC32" s="1228"/>
      <c r="AD32" s="1228"/>
      <c r="AE32" s="1228"/>
      <c r="AF32" s="1228"/>
      <c r="AG32" s="1228"/>
      <c r="AH32" s="1228"/>
    </row>
    <row r="33" spans="1:34" s="1017" customFormat="1" ht="15">
      <c r="A33" s="1255" t="s">
        <v>1105</v>
      </c>
      <c r="B33" s="1255"/>
      <c r="C33" s="1255"/>
      <c r="D33" s="1255"/>
      <c r="E33" s="1255"/>
      <c r="F33" s="1685" t="s">
        <v>1106</v>
      </c>
      <c r="G33" s="1256" t="s">
        <v>1107</v>
      </c>
      <c r="H33" s="1256"/>
      <c r="I33" s="1256"/>
      <c r="J33" s="1686" t="s">
        <v>29</v>
      </c>
      <c r="K33" s="756" t="s">
        <v>62</v>
      </c>
      <c r="L33" s="751">
        <f>L14</f>
        <v>685143.98</v>
      </c>
      <c r="M33" s="1257"/>
      <c r="N33" s="1257"/>
      <c r="O33" s="1261" t="s">
        <v>63</v>
      </c>
      <c r="P33" s="751">
        <f>V22</f>
        <v>68514.398000000001</v>
      </c>
      <c r="Q33" s="1257"/>
      <c r="R33" s="1257"/>
      <c r="S33" s="1257" t="s">
        <v>64</v>
      </c>
      <c r="T33" s="1262">
        <f>Q17</f>
        <v>0.03</v>
      </c>
      <c r="U33" s="1690" t="s">
        <v>29</v>
      </c>
      <c r="V33" s="751">
        <f>(L33+P33)*T33</f>
        <v>22609.751339999999</v>
      </c>
      <c r="W33" s="751"/>
      <c r="X33" s="1687" t="s">
        <v>29</v>
      </c>
      <c r="Y33" s="1687"/>
      <c r="Z33" s="1688">
        <f>V33/V34</f>
        <v>5.6524378349999997</v>
      </c>
      <c r="AA33" s="1688"/>
      <c r="AB33" s="1688">
        <f>Z33</f>
        <v>5.6524378349999997</v>
      </c>
      <c r="AC33" s="1688"/>
      <c r="AD33" s="1688"/>
      <c r="AE33" s="1688"/>
      <c r="AF33" s="1689">
        <f>Z33</f>
        <v>5.6524378349999997</v>
      </c>
      <c r="AG33" s="1689"/>
      <c r="AH33" s="1689"/>
    </row>
    <row r="34" spans="1:34" s="1017" customFormat="1" ht="15">
      <c r="A34" s="1255"/>
      <c r="B34" s="1255"/>
      <c r="C34" s="1255"/>
      <c r="D34" s="1255"/>
      <c r="E34" s="1255"/>
      <c r="F34" s="1685"/>
      <c r="G34" s="1247" t="s">
        <v>1104</v>
      </c>
      <c r="H34" s="1247"/>
      <c r="I34" s="1247"/>
      <c r="J34" s="1686"/>
      <c r="K34" s="756"/>
      <c r="L34" s="1263"/>
      <c r="M34" s="741"/>
      <c r="N34" s="1264">
        <v>2</v>
      </c>
      <c r="O34" s="741" t="s">
        <v>67</v>
      </c>
      <c r="P34" s="742">
        <f>P15</f>
        <v>2000</v>
      </c>
      <c r="Q34" s="1265"/>
      <c r="R34" s="1266"/>
      <c r="S34" s="1266"/>
      <c r="T34" s="742"/>
      <c r="U34" s="1627"/>
      <c r="V34" s="742">
        <f>N34*P34</f>
        <v>4000</v>
      </c>
      <c r="W34" s="742"/>
      <c r="X34" s="1687"/>
      <c r="Y34" s="1687"/>
      <c r="Z34" s="1688"/>
      <c r="AA34" s="1688"/>
      <c r="AB34" s="1688"/>
      <c r="AC34" s="1688"/>
      <c r="AD34" s="1688"/>
      <c r="AE34" s="1688"/>
      <c r="AF34" s="1689"/>
      <c r="AG34" s="1689"/>
      <c r="AH34" s="1689"/>
    </row>
    <row r="35" spans="1:34" s="273" customFormat="1" ht="11.25">
      <c r="A35" s="1225"/>
      <c r="B35" s="1225"/>
      <c r="C35" s="1226"/>
      <c r="D35" s="1227"/>
      <c r="E35" s="1227"/>
      <c r="F35" s="1227"/>
      <c r="G35" s="1227"/>
      <c r="H35" s="1227"/>
      <c r="I35" s="1228"/>
      <c r="J35" s="1228"/>
      <c r="K35" s="1228"/>
      <c r="L35" s="1228"/>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row>
    <row r="36" spans="1:34" s="1017" customFormat="1" ht="15">
      <c r="A36" s="1255" t="s">
        <v>1108</v>
      </c>
      <c r="B36" s="1255"/>
      <c r="C36" s="1255"/>
      <c r="D36" s="1255"/>
      <c r="E36" s="1255"/>
      <c r="F36" s="1267" t="s">
        <v>1109</v>
      </c>
      <c r="G36" s="1247" t="s">
        <v>1110</v>
      </c>
      <c r="H36" s="1247"/>
      <c r="I36" s="1247"/>
      <c r="J36" s="1268" t="s">
        <v>29</v>
      </c>
      <c r="K36" s="1691">
        <f>Q18</f>
        <v>0.8</v>
      </c>
      <c r="L36" s="1691"/>
      <c r="M36" s="756" t="s">
        <v>67</v>
      </c>
      <c r="N36" s="1628">
        <f>Z27</f>
        <v>51.385798499999993</v>
      </c>
      <c r="O36" s="1628"/>
      <c r="P36" s="1628"/>
      <c r="Q36" s="1628"/>
      <c r="R36" s="1627" t="s">
        <v>29</v>
      </c>
      <c r="S36" s="1627"/>
      <c r="T36" s="745"/>
      <c r="U36" s="756"/>
      <c r="V36" s="744"/>
      <c r="W36" s="744"/>
      <c r="X36" s="1687"/>
      <c r="Y36" s="1687"/>
      <c r="Z36" s="1269">
        <f>K36*N36</f>
        <v>41.108638799999994</v>
      </c>
      <c r="AA36" s="744"/>
      <c r="AB36" s="1269">
        <f>Z36*0.75</f>
        <v>30.831479099999996</v>
      </c>
      <c r="AC36" s="741"/>
      <c r="AD36" s="744"/>
      <c r="AE36" s="744"/>
      <c r="AF36" s="1269">
        <f>Z36*0.15</f>
        <v>6.1662958199999993</v>
      </c>
      <c r="AG36" s="741"/>
      <c r="AH36" s="741"/>
    </row>
    <row r="37" spans="1:34" s="184" customFormat="1" ht="19.5">
      <c r="A37" s="1243"/>
      <c r="B37" s="1243"/>
      <c r="C37" s="1238"/>
      <c r="D37" s="1233"/>
      <c r="E37" s="987"/>
      <c r="F37" s="987"/>
      <c r="G37" s="987"/>
      <c r="H37" s="987"/>
      <c r="I37" s="987"/>
      <c r="J37" s="987"/>
      <c r="K37" s="987"/>
      <c r="L37" s="1270"/>
      <c r="M37" s="1239"/>
      <c r="N37" s="1240"/>
      <c r="O37" s="1241"/>
      <c r="P37" s="1241"/>
      <c r="Q37" s="1241"/>
      <c r="R37" s="1234"/>
      <c r="S37" s="1234"/>
      <c r="T37" s="1249"/>
      <c r="U37" s="1234"/>
      <c r="W37" s="1244" t="s">
        <v>1111</v>
      </c>
      <c r="X37" s="1271">
        <f>SUM(Z27:AA36)</f>
        <v>114.63315215374999</v>
      </c>
      <c r="Y37" s="1272"/>
      <c r="Z37" s="1271"/>
      <c r="AA37" s="1271"/>
      <c r="AB37" s="1271">
        <f>SUM(AB27:AE36)</f>
        <v>94.078832753749992</v>
      </c>
      <c r="AC37" s="1273"/>
      <c r="AD37" s="1273"/>
      <c r="AE37" s="1273"/>
      <c r="AF37" s="1271">
        <f>SUM(AF27:AH36)</f>
        <v>69.413649473749999</v>
      </c>
      <c r="AG37" s="1273"/>
      <c r="AH37" s="1273"/>
    </row>
    <row r="38" spans="1:34" s="273" customFormat="1" ht="11.25">
      <c r="A38" s="1225"/>
      <c r="B38" s="1225"/>
      <c r="C38" s="1226"/>
      <c r="D38" s="1227"/>
      <c r="E38" s="1227"/>
      <c r="F38" s="1227"/>
      <c r="G38" s="1227"/>
      <c r="H38" s="1227"/>
      <c r="I38" s="1228"/>
      <c r="J38" s="1228"/>
      <c r="K38" s="1228"/>
      <c r="L38" s="1228"/>
      <c r="M38" s="1228"/>
      <c r="N38" s="1228"/>
      <c r="O38" s="1228"/>
      <c r="P38" s="1228"/>
      <c r="Q38" s="1228"/>
      <c r="R38" s="1228"/>
      <c r="S38" s="1228"/>
      <c r="T38" s="1228"/>
      <c r="U38" s="1228"/>
      <c r="V38" s="1228"/>
      <c r="W38" s="1228"/>
      <c r="X38" s="1228"/>
      <c r="Y38" s="1228"/>
      <c r="Z38" s="1228"/>
      <c r="AA38" s="1228"/>
      <c r="AB38" s="1228"/>
      <c r="AC38" s="1228"/>
      <c r="AD38" s="1228"/>
      <c r="AE38" s="1228"/>
      <c r="AF38" s="1228"/>
      <c r="AG38" s="1228"/>
      <c r="AH38" s="1228"/>
    </row>
    <row r="39" spans="1:34" s="184" customFormat="1" ht="15">
      <c r="A39" s="1243"/>
      <c r="B39" s="1243"/>
      <c r="C39" s="1250" t="s">
        <v>1112</v>
      </c>
      <c r="D39" s="987"/>
      <c r="E39" s="987"/>
      <c r="F39" s="1234"/>
      <c r="G39" s="1234"/>
      <c r="H39" s="1234"/>
      <c r="I39" s="1234"/>
      <c r="J39" s="1234"/>
      <c r="K39" s="1234"/>
      <c r="L39" s="1251"/>
      <c r="M39" s="1252"/>
      <c r="N39" s="1253"/>
      <c r="O39" s="1252"/>
      <c r="P39" s="1252"/>
      <c r="Q39" s="1252"/>
      <c r="R39" s="1234"/>
      <c r="S39" s="1234"/>
      <c r="T39" s="1253"/>
      <c r="U39" s="1234"/>
      <c r="V39" s="1253"/>
      <c r="W39" s="1253"/>
      <c r="X39" s="1253"/>
      <c r="Y39" s="1253"/>
      <c r="Z39" s="1253"/>
      <c r="AA39" s="1253"/>
      <c r="AB39" s="1234"/>
      <c r="AC39" s="1234"/>
      <c r="AD39" s="1234"/>
      <c r="AE39" s="1234"/>
      <c r="AF39" s="1234"/>
      <c r="AG39" s="1234"/>
      <c r="AH39" s="1234"/>
    </row>
    <row r="40" spans="1:34" s="273" customFormat="1" ht="11.25">
      <c r="A40" s="1225"/>
      <c r="B40" s="1225"/>
      <c r="C40" s="1226"/>
      <c r="D40" s="1227"/>
      <c r="E40" s="1227"/>
      <c r="F40" s="1227"/>
      <c r="G40" s="1227"/>
      <c r="H40" s="1227"/>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c r="AF40" s="1228"/>
      <c r="AG40" s="1228"/>
      <c r="AH40" s="1228"/>
    </row>
    <row r="41" spans="1:34" s="1017" customFormat="1" ht="15">
      <c r="A41" s="1255" t="s">
        <v>1113</v>
      </c>
      <c r="B41" s="1255"/>
      <c r="C41" s="1255"/>
      <c r="D41" s="1255"/>
      <c r="E41" s="1255"/>
      <c r="F41" s="1267" t="s">
        <v>1114</v>
      </c>
      <c r="G41" s="1247" t="s">
        <v>1115</v>
      </c>
      <c r="H41" s="1247"/>
      <c r="I41" s="1247"/>
      <c r="J41" s="1247"/>
      <c r="K41" s="1274" t="s">
        <v>29</v>
      </c>
      <c r="L41" s="1275">
        <f>AD13</f>
        <v>0.1</v>
      </c>
      <c r="M41" s="756" t="s">
        <v>67</v>
      </c>
      <c r="N41" s="1276">
        <f>AD11</f>
        <v>280</v>
      </c>
      <c r="O41" s="1276"/>
      <c r="P41" s="1276" t="s">
        <v>67</v>
      </c>
      <c r="Q41" s="1277">
        <f>AD17</f>
        <v>6.42</v>
      </c>
      <c r="R41" s="1627" t="s">
        <v>29</v>
      </c>
      <c r="S41" s="1627"/>
      <c r="T41" s="745"/>
      <c r="U41" s="756"/>
      <c r="V41" s="744"/>
      <c r="W41" s="744"/>
      <c r="X41" s="1687"/>
      <c r="Y41" s="1687"/>
      <c r="Z41" s="1269">
        <f>L41*N41*Q41</f>
        <v>179.76</v>
      </c>
      <c r="AA41" s="744"/>
      <c r="AB41" s="1269">
        <f>Z41*0.15</f>
        <v>26.963999999999999</v>
      </c>
      <c r="AC41" s="741"/>
      <c r="AD41" s="744"/>
      <c r="AE41" s="744"/>
      <c r="AF41" s="1269">
        <f>Z41*0</f>
        <v>0</v>
      </c>
      <c r="AG41" s="741"/>
      <c r="AH41" s="741"/>
    </row>
    <row r="42" spans="1:34" s="273" customFormat="1" ht="11.25">
      <c r="A42" s="1225"/>
      <c r="B42" s="1225"/>
      <c r="C42" s="1226"/>
      <c r="D42" s="1227"/>
      <c r="E42" s="1227"/>
      <c r="F42" s="1227"/>
      <c r="G42" s="1227"/>
      <c r="H42" s="1227"/>
      <c r="I42" s="1228"/>
      <c r="J42" s="1228"/>
      <c r="K42" s="1228"/>
      <c r="L42" s="1228"/>
      <c r="M42" s="1228"/>
      <c r="N42" s="1228"/>
      <c r="O42" s="1228"/>
      <c r="P42" s="1228"/>
      <c r="Q42" s="1228"/>
      <c r="R42" s="1228"/>
      <c r="S42" s="1228"/>
      <c r="T42" s="1228"/>
      <c r="U42" s="1228"/>
      <c r="V42" s="1228"/>
      <c r="W42" s="1228"/>
      <c r="X42" s="1228"/>
      <c r="Y42" s="1228"/>
      <c r="Z42" s="1228"/>
      <c r="AA42" s="1228"/>
      <c r="AB42" s="1228"/>
      <c r="AC42" s="1228"/>
      <c r="AD42" s="1228"/>
      <c r="AE42" s="1228"/>
      <c r="AF42" s="1228"/>
      <c r="AG42" s="1228"/>
      <c r="AH42" s="1228"/>
    </row>
    <row r="43" spans="1:34" s="1017" customFormat="1" ht="15">
      <c r="A43" s="1255" t="s">
        <v>1116</v>
      </c>
      <c r="B43" s="1255"/>
      <c r="C43" s="1255"/>
      <c r="D43" s="1255"/>
      <c r="E43" s="1255"/>
      <c r="F43" s="1267" t="s">
        <v>1117</v>
      </c>
      <c r="G43" s="1247" t="s">
        <v>1118</v>
      </c>
      <c r="H43" s="1247"/>
      <c r="I43" s="1247"/>
      <c r="J43" s="1247"/>
      <c r="K43" s="1274" t="s">
        <v>29</v>
      </c>
      <c r="L43" s="1275">
        <f>AD14</f>
        <v>1.5E-3</v>
      </c>
      <c r="M43" s="756" t="s">
        <v>67</v>
      </c>
      <c r="N43" s="1276">
        <f>AD11</f>
        <v>280</v>
      </c>
      <c r="O43" s="1276"/>
      <c r="P43" s="1276" t="s">
        <v>67</v>
      </c>
      <c r="Q43" s="1277">
        <f>AD18</f>
        <v>25</v>
      </c>
      <c r="R43" s="1627" t="s">
        <v>29</v>
      </c>
      <c r="S43" s="1627"/>
      <c r="T43" s="745"/>
      <c r="U43" s="756"/>
      <c r="V43" s="744"/>
      <c r="W43" s="744"/>
      <c r="X43" s="1687"/>
      <c r="Y43" s="1687"/>
      <c r="Z43" s="1269">
        <f>L43*N43*Q43</f>
        <v>10.5</v>
      </c>
      <c r="AA43" s="744"/>
      <c r="AB43" s="1269">
        <f>Z43*0.15</f>
        <v>1.575</v>
      </c>
      <c r="AC43" s="741"/>
      <c r="AD43" s="744"/>
      <c r="AE43" s="744"/>
      <c r="AF43" s="1269">
        <f>Z43*0</f>
        <v>0</v>
      </c>
      <c r="AG43" s="741"/>
      <c r="AH43" s="741"/>
    </row>
    <row r="44" spans="1:34" s="273" customFormat="1" ht="11.25">
      <c r="A44" s="1225"/>
      <c r="B44" s="1225"/>
      <c r="C44" s="1226"/>
      <c r="D44" s="1227"/>
      <c r="E44" s="1227"/>
      <c r="F44" s="1227"/>
      <c r="G44" s="1227"/>
      <c r="H44" s="1227"/>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8"/>
      <c r="AH44" s="1228"/>
    </row>
    <row r="45" spans="1:34" s="1017" customFormat="1" ht="15">
      <c r="A45" s="1255" t="s">
        <v>1119</v>
      </c>
      <c r="B45" s="1255"/>
      <c r="C45" s="1255"/>
      <c r="D45" s="1255"/>
      <c r="E45" s="1255"/>
      <c r="F45" s="1685" t="s">
        <v>1120</v>
      </c>
      <c r="G45" s="1256" t="s">
        <v>1052</v>
      </c>
      <c r="H45" s="1256"/>
      <c r="I45" s="1686" t="s">
        <v>29</v>
      </c>
      <c r="J45" s="751">
        <f>L12</f>
        <v>9856.02</v>
      </c>
      <c r="K45" s="1262"/>
      <c r="L45" s="1278"/>
      <c r="M45" s="1627" t="s">
        <v>29</v>
      </c>
      <c r="N45" s="1276"/>
      <c r="O45" s="1276"/>
      <c r="P45" s="1276"/>
      <c r="Q45" s="1277"/>
      <c r="R45" s="1627"/>
      <c r="S45" s="1627"/>
      <c r="T45" s="745"/>
      <c r="U45" s="756"/>
      <c r="V45" s="744"/>
      <c r="W45" s="744"/>
      <c r="X45" s="1687"/>
      <c r="Y45" s="1687"/>
      <c r="Z45" s="1688">
        <f>J45/J46</f>
        <v>4.9280100000000004</v>
      </c>
      <c r="AA45" s="1688"/>
      <c r="AB45" s="1688">
        <f>Z45*0.15</f>
        <v>0.73920150000000007</v>
      </c>
      <c r="AC45" s="1688"/>
      <c r="AD45" s="1688"/>
      <c r="AE45" s="1688"/>
      <c r="AF45" s="1688">
        <f>Z45*0</f>
        <v>0</v>
      </c>
      <c r="AG45" s="1688"/>
      <c r="AH45" s="1688"/>
    </row>
    <row r="46" spans="1:34" ht="15.75">
      <c r="A46" s="1220"/>
      <c r="B46" s="1220"/>
      <c r="C46" s="1279"/>
      <c r="D46" s="1280"/>
      <c r="E46" s="1281"/>
      <c r="F46" s="1685"/>
      <c r="G46" s="1223" t="s">
        <v>1054</v>
      </c>
      <c r="H46" s="1223"/>
      <c r="I46" s="1686"/>
      <c r="J46" s="1282">
        <f>AD12</f>
        <v>2000</v>
      </c>
      <c r="K46" s="1281"/>
      <c r="L46" s="1283"/>
      <c r="M46" s="1627"/>
      <c r="N46" s="1282"/>
      <c r="O46" s="1284"/>
      <c r="P46" s="1284"/>
      <c r="Q46" s="1284"/>
      <c r="R46" s="1285"/>
      <c r="S46" s="1285"/>
      <c r="T46" s="1286"/>
      <c r="U46" s="1285"/>
      <c r="V46" s="1282"/>
      <c r="W46" s="1282"/>
      <c r="X46" s="1282"/>
      <c r="Y46" s="1282"/>
      <c r="Z46" s="1688"/>
      <c r="AA46" s="1688"/>
      <c r="AB46" s="1688"/>
      <c r="AC46" s="1688"/>
      <c r="AD46" s="1688"/>
      <c r="AE46" s="1688"/>
      <c r="AF46" s="1688"/>
      <c r="AG46" s="1688"/>
      <c r="AH46" s="1688"/>
    </row>
    <row r="47" spans="1:34" ht="19.5">
      <c r="A47" s="1220"/>
      <c r="B47" s="1220"/>
      <c r="C47" s="1279"/>
      <c r="D47" s="1280"/>
      <c r="E47" s="1281"/>
      <c r="F47" s="1281"/>
      <c r="G47" s="1281"/>
      <c r="H47" s="1281"/>
      <c r="I47" s="1281"/>
      <c r="J47" s="1281"/>
      <c r="K47" s="1281"/>
      <c r="L47" s="1287"/>
      <c r="M47" s="1288"/>
      <c r="N47" s="1282"/>
      <c r="O47" s="1284"/>
      <c r="P47" s="1284"/>
      <c r="Q47" s="1284"/>
      <c r="R47" s="1285"/>
      <c r="S47" s="1285"/>
      <c r="T47" s="1286"/>
      <c r="U47" s="1285"/>
      <c r="W47" s="1244" t="s">
        <v>1121</v>
      </c>
      <c r="X47" s="1271">
        <f>SUM(Z40:AA46)</f>
        <v>195.18800999999999</v>
      </c>
      <c r="Y47" s="1272"/>
      <c r="Z47" s="1271"/>
      <c r="AA47" s="1271"/>
      <c r="AB47" s="1271">
        <f>SUM(AB40:AE46)</f>
        <v>29.278201499999998</v>
      </c>
      <c r="AC47" s="1273"/>
      <c r="AD47" s="1273"/>
      <c r="AE47" s="1273"/>
      <c r="AF47" s="1271">
        <f>SUM(AF40:AH46)</f>
        <v>0</v>
      </c>
      <c r="AG47" s="1273"/>
      <c r="AH47" s="1273"/>
    </row>
    <row r="48" spans="1:34" s="184" customFormat="1" ht="15">
      <c r="A48" s="1243"/>
      <c r="B48" s="1243"/>
      <c r="C48" s="1250" t="s">
        <v>1122</v>
      </c>
      <c r="D48" s="987"/>
      <c r="E48" s="987"/>
      <c r="F48" s="1234"/>
      <c r="G48" s="1234"/>
      <c r="H48" s="1234"/>
      <c r="I48" s="1234"/>
      <c r="J48" s="1234"/>
      <c r="K48" s="1234"/>
      <c r="L48" s="1251"/>
      <c r="M48" s="1252"/>
      <c r="N48" s="1253"/>
      <c r="O48" s="1252"/>
      <c r="P48" s="1252"/>
      <c r="Q48" s="1252"/>
      <c r="R48" s="1234"/>
      <c r="S48" s="1234"/>
      <c r="T48" s="1253"/>
      <c r="U48" s="1234"/>
      <c r="V48" s="1253"/>
      <c r="W48" s="1253"/>
      <c r="X48" s="1253"/>
      <c r="Y48" s="1253"/>
      <c r="Z48" s="1253"/>
      <c r="AA48" s="1253"/>
      <c r="AB48" s="1234"/>
      <c r="AC48" s="1234"/>
      <c r="AD48" s="1234"/>
      <c r="AE48" s="1234"/>
      <c r="AF48" s="1234"/>
      <c r="AG48" s="1234"/>
      <c r="AH48" s="1234"/>
    </row>
    <row r="49" spans="1:34" s="273" customFormat="1" ht="11.25">
      <c r="A49" s="1225"/>
      <c r="B49" s="1225"/>
      <c r="C49" s="1226"/>
      <c r="D49" s="1227"/>
      <c r="E49" s="1227"/>
      <c r="F49" s="1227"/>
      <c r="G49" s="1227"/>
      <c r="H49" s="1227"/>
      <c r="I49" s="1228"/>
      <c r="J49" s="1228"/>
      <c r="K49" s="1228"/>
      <c r="L49" s="1228"/>
      <c r="M49" s="1228"/>
      <c r="N49" s="1228"/>
      <c r="O49" s="1228"/>
      <c r="P49" s="1228"/>
      <c r="Q49" s="1228"/>
      <c r="R49" s="1228"/>
      <c r="S49" s="1228"/>
      <c r="T49" s="1228"/>
      <c r="U49" s="1228"/>
      <c r="V49" s="1228"/>
      <c r="W49" s="1228"/>
      <c r="X49" s="1228"/>
      <c r="Y49" s="1228"/>
      <c r="Z49" s="1228"/>
      <c r="AA49" s="1228"/>
      <c r="AB49" s="1228"/>
      <c r="AC49" s="1228"/>
      <c r="AD49" s="1228"/>
      <c r="AE49" s="1228"/>
      <c r="AF49" s="1228"/>
      <c r="AG49" s="1228"/>
      <c r="AH49" s="1228"/>
    </row>
    <row r="50" spans="1:34" s="1017" customFormat="1" ht="15">
      <c r="A50" s="1255" t="s">
        <v>1123</v>
      </c>
      <c r="B50" s="1255"/>
      <c r="C50" s="1255"/>
      <c r="D50" s="1255"/>
      <c r="E50" s="1255"/>
      <c r="F50" s="1685" t="s">
        <v>1124</v>
      </c>
      <c r="G50" s="1256" t="s">
        <v>1082</v>
      </c>
      <c r="H50" s="1256"/>
      <c r="I50" s="1686" t="s">
        <v>29</v>
      </c>
      <c r="J50" s="751">
        <f>AD19</f>
        <v>354.31</v>
      </c>
      <c r="K50" s="751"/>
      <c r="L50" s="751"/>
      <c r="M50" s="1627" t="s">
        <v>29</v>
      </c>
      <c r="N50" s="1276"/>
      <c r="O50" s="1276"/>
      <c r="P50" s="1276"/>
      <c r="Q50" s="1277"/>
      <c r="R50" s="1627"/>
      <c r="S50" s="1627"/>
      <c r="T50" s="745"/>
      <c r="U50" s="756"/>
      <c r="V50" s="744"/>
      <c r="W50" s="744"/>
      <c r="X50" s="1687"/>
      <c r="Y50" s="1687"/>
      <c r="Z50" s="1688">
        <f>J50/J51</f>
        <v>44.28875</v>
      </c>
      <c r="AA50" s="1688"/>
      <c r="AB50" s="1688">
        <f>Z50</f>
        <v>44.28875</v>
      </c>
      <c r="AC50" s="1688"/>
      <c r="AD50" s="1688"/>
      <c r="AE50" s="1688"/>
      <c r="AF50" s="1688">
        <f>Z50</f>
        <v>44.28875</v>
      </c>
      <c r="AG50" s="1688"/>
      <c r="AH50" s="1688"/>
    </row>
    <row r="51" spans="1:34" ht="15.75">
      <c r="A51" s="1220"/>
      <c r="B51" s="1220"/>
      <c r="C51" s="1279"/>
      <c r="D51" s="1280"/>
      <c r="E51" s="1281"/>
      <c r="F51" s="1685"/>
      <c r="G51" s="1223" t="s">
        <v>1085</v>
      </c>
      <c r="H51" s="1223"/>
      <c r="I51" s="1686"/>
      <c r="J51" s="1282">
        <f>AD20</f>
        <v>8</v>
      </c>
      <c r="K51" s="1281"/>
      <c r="L51" s="1283"/>
      <c r="M51" s="1627"/>
      <c r="N51" s="1282"/>
      <c r="O51" s="1284"/>
      <c r="P51" s="1284"/>
      <c r="Q51" s="1284"/>
      <c r="R51" s="1285"/>
      <c r="S51" s="1285"/>
      <c r="T51" s="1286"/>
      <c r="U51" s="1285"/>
      <c r="V51" s="1282"/>
      <c r="W51" s="1282"/>
      <c r="X51" s="1282"/>
      <c r="Y51" s="1282"/>
      <c r="Z51" s="1688"/>
      <c r="AA51" s="1688"/>
      <c r="AB51" s="1688"/>
      <c r="AC51" s="1688"/>
      <c r="AD51" s="1688"/>
      <c r="AE51" s="1688"/>
      <c r="AF51" s="1688"/>
      <c r="AG51" s="1688"/>
      <c r="AH51" s="1688"/>
    </row>
    <row r="52" spans="1:34" ht="18" customHeight="1">
      <c r="A52" s="1220"/>
      <c r="B52" s="1220"/>
      <c r="C52" s="1279"/>
      <c r="D52" s="1280"/>
      <c r="E52" s="1281"/>
      <c r="F52" s="1281"/>
      <c r="G52" s="1281"/>
      <c r="H52" s="1281"/>
      <c r="I52" s="1281"/>
      <c r="J52" s="1281"/>
      <c r="K52" s="1281"/>
      <c r="L52" s="1287"/>
      <c r="M52" s="1288"/>
      <c r="N52" s="1282"/>
      <c r="O52" s="1284"/>
      <c r="P52" s="1284"/>
      <c r="Q52" s="1284"/>
      <c r="R52" s="1285"/>
      <c r="S52" s="1285"/>
      <c r="T52" s="1286"/>
      <c r="U52" s="1285"/>
      <c r="W52" s="1244" t="s">
        <v>1125</v>
      </c>
      <c r="X52" s="1271">
        <f>SUM(Z49:AA51)</f>
        <v>44.28875</v>
      </c>
      <c r="Y52" s="1272"/>
      <c r="Z52" s="1271"/>
      <c r="AA52" s="1271"/>
      <c r="AB52" s="1271">
        <f>SUM(AB49:AE51)</f>
        <v>44.28875</v>
      </c>
      <c r="AC52" s="1273"/>
      <c r="AD52" s="1273"/>
      <c r="AE52" s="1273"/>
      <c r="AF52" s="1271">
        <f>SUM(AF49:AH51)</f>
        <v>44.28875</v>
      </c>
      <c r="AG52" s="1273"/>
      <c r="AH52" s="1273"/>
    </row>
    <row r="53" spans="1:34" s="273" customFormat="1" ht="11.25">
      <c r="A53" s="1225"/>
      <c r="B53" s="1225"/>
      <c r="C53" s="1226"/>
      <c r="D53" s="1227"/>
      <c r="E53" s="1227"/>
      <c r="F53" s="1227"/>
      <c r="G53" s="1227"/>
      <c r="H53" s="1227"/>
      <c r="I53" s="1228"/>
      <c r="J53" s="1228"/>
      <c r="K53" s="1228"/>
      <c r="L53" s="1228"/>
      <c r="M53" s="1228"/>
      <c r="N53" s="1228"/>
      <c r="O53" s="1228"/>
      <c r="P53" s="1228"/>
      <c r="Q53" s="1228"/>
      <c r="R53" s="1228"/>
      <c r="S53" s="1228"/>
      <c r="T53" s="1228"/>
      <c r="U53" s="1228"/>
      <c r="V53" s="1228"/>
      <c r="W53" s="1228"/>
      <c r="X53" s="1228"/>
      <c r="Y53" s="1228"/>
      <c r="Z53" s="1228"/>
      <c r="AA53" s="1228"/>
      <c r="AB53" s="1228"/>
      <c r="AC53" s="1228"/>
      <c r="AD53" s="1228"/>
      <c r="AE53" s="1228"/>
      <c r="AF53" s="1228"/>
      <c r="AG53" s="1228"/>
      <c r="AH53" s="1228"/>
    </row>
    <row r="54" spans="1:34" ht="20.25">
      <c r="A54" s="1220"/>
      <c r="B54" s="1220"/>
      <c r="C54" s="1279"/>
      <c r="D54" s="1280"/>
      <c r="E54" s="1281"/>
      <c r="F54" s="1281"/>
      <c r="G54" s="1281"/>
      <c r="H54" s="1281"/>
      <c r="I54" s="1281"/>
      <c r="J54" s="1281"/>
      <c r="K54" s="1281"/>
      <c r="L54" s="1287"/>
      <c r="M54" s="1288"/>
      <c r="N54" s="1282"/>
      <c r="O54" s="1284"/>
      <c r="P54" s="1284"/>
      <c r="Q54" s="1284"/>
      <c r="R54" s="1285"/>
      <c r="S54" s="1285"/>
      <c r="T54" s="1286"/>
      <c r="U54" s="1285"/>
      <c r="W54" s="1289" t="s">
        <v>1126</v>
      </c>
      <c r="X54" s="1290">
        <f>X37+X47+X52</f>
        <v>354.10991215374997</v>
      </c>
      <c r="Y54" s="1291"/>
      <c r="Z54" s="1291"/>
      <c r="AA54" s="1292"/>
      <c r="AB54" s="1290">
        <f>AB37+AB47+AB52</f>
        <v>167.64578425374998</v>
      </c>
      <c r="AC54" s="1293"/>
      <c r="AD54" s="1293"/>
      <c r="AE54" s="1293"/>
      <c r="AF54" s="1290">
        <f>AF37+AF47+AF52</f>
        <v>113.70239947375001</v>
      </c>
      <c r="AG54" s="1293"/>
      <c r="AH54" s="1293"/>
    </row>
  </sheetData>
  <mergeCells count="46">
    <mergeCell ref="AF50:AH51"/>
    <mergeCell ref="Z45:AA46"/>
    <mergeCell ref="AB45:AE46"/>
    <mergeCell ref="AF45:AH46"/>
    <mergeCell ref="F50:F51"/>
    <mergeCell ref="I50:I51"/>
    <mergeCell ref="M50:M51"/>
    <mergeCell ref="R50:S50"/>
    <mergeCell ref="X50:Y50"/>
    <mergeCell ref="Z50:AA51"/>
    <mergeCell ref="AB50:AE51"/>
    <mergeCell ref="R43:S43"/>
    <mergeCell ref="X43:Y43"/>
    <mergeCell ref="F45:F46"/>
    <mergeCell ref="I45:I46"/>
    <mergeCell ref="M45:M46"/>
    <mergeCell ref="R45:S45"/>
    <mergeCell ref="X45:Y45"/>
    <mergeCell ref="AF33:AH34"/>
    <mergeCell ref="K36:L36"/>
    <mergeCell ref="N36:Q36"/>
    <mergeCell ref="R36:S36"/>
    <mergeCell ref="X36:Y36"/>
    <mergeCell ref="Z33:AA34"/>
    <mergeCell ref="AB33:AE34"/>
    <mergeCell ref="R41:S41"/>
    <mergeCell ref="X41:Y41"/>
    <mergeCell ref="F33:F34"/>
    <mergeCell ref="J33:J34"/>
    <mergeCell ref="U33:U34"/>
    <mergeCell ref="X33:Y34"/>
    <mergeCell ref="AB27:AE28"/>
    <mergeCell ref="AF27:AH28"/>
    <mergeCell ref="F30:F31"/>
    <mergeCell ref="J30:J31"/>
    <mergeCell ref="U30:U31"/>
    <mergeCell ref="X30:Y31"/>
    <mergeCell ref="Z30:AA31"/>
    <mergeCell ref="AB30:AE31"/>
    <mergeCell ref="AF30:AH31"/>
    <mergeCell ref="Z27:AA28"/>
    <mergeCell ref="P15:Q15"/>
    <mergeCell ref="F27:F28"/>
    <mergeCell ref="J27:J28"/>
    <mergeCell ref="S27:S28"/>
    <mergeCell ref="X27:Y28"/>
  </mergeCells>
  <printOptions horizontalCentered="1"/>
  <pageMargins left="0.59055118110236227" right="0.19685039370078741" top="0.39370078740157483" bottom="0.78740157480314965" header="0" footer="0.59055118110236227"/>
  <pageSetup scale="68" orientation="portrait" r:id="rId1"/>
  <headerFooter alignWithMargins="0">
    <oddFooter>Página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75" workbookViewId="0">
      <selection activeCell="D14" sqref="D14"/>
    </sheetView>
  </sheetViews>
  <sheetFormatPr baseColWidth="10" defaultRowHeight="12.75"/>
  <cols>
    <col min="1" max="1" width="3.7109375" style="180" customWidth="1"/>
    <col min="2" max="2" width="28.28515625" style="180" customWidth="1"/>
    <col min="3" max="4" width="11.42578125" style="180"/>
    <col min="5" max="5" width="11.7109375" style="180" customWidth="1"/>
    <col min="6" max="256" width="11.42578125" style="180"/>
    <col min="257" max="257" width="3.7109375" style="180" customWidth="1"/>
    <col min="258" max="258" width="28.28515625" style="180" customWidth="1"/>
    <col min="259" max="260" width="11.42578125" style="180"/>
    <col min="261" max="261" width="11.7109375" style="180" customWidth="1"/>
    <col min="262" max="512" width="11.42578125" style="180"/>
    <col min="513" max="513" width="3.7109375" style="180" customWidth="1"/>
    <col min="514" max="514" width="28.28515625" style="180" customWidth="1"/>
    <col min="515" max="516" width="11.42578125" style="180"/>
    <col min="517" max="517" width="11.7109375" style="180" customWidth="1"/>
    <col min="518" max="768" width="11.42578125" style="180"/>
    <col min="769" max="769" width="3.7109375" style="180" customWidth="1"/>
    <col min="770" max="770" width="28.28515625" style="180" customWidth="1"/>
    <col min="771" max="772" width="11.42578125" style="180"/>
    <col min="773" max="773" width="11.7109375" style="180" customWidth="1"/>
    <col min="774" max="1024" width="11.42578125" style="180"/>
    <col min="1025" max="1025" width="3.7109375" style="180" customWidth="1"/>
    <col min="1026" max="1026" width="28.28515625" style="180" customWidth="1"/>
    <col min="1027" max="1028" width="11.42578125" style="180"/>
    <col min="1029" max="1029" width="11.7109375" style="180" customWidth="1"/>
    <col min="1030" max="1280" width="11.42578125" style="180"/>
    <col min="1281" max="1281" width="3.7109375" style="180" customWidth="1"/>
    <col min="1282" max="1282" width="28.28515625" style="180" customWidth="1"/>
    <col min="1283" max="1284" width="11.42578125" style="180"/>
    <col min="1285" max="1285" width="11.7109375" style="180" customWidth="1"/>
    <col min="1286" max="1536" width="11.42578125" style="180"/>
    <col min="1537" max="1537" width="3.7109375" style="180" customWidth="1"/>
    <col min="1538" max="1538" width="28.28515625" style="180" customWidth="1"/>
    <col min="1539" max="1540" width="11.42578125" style="180"/>
    <col min="1541" max="1541" width="11.7109375" style="180" customWidth="1"/>
    <col min="1542" max="1792" width="11.42578125" style="180"/>
    <col min="1793" max="1793" width="3.7109375" style="180" customWidth="1"/>
    <col min="1794" max="1794" width="28.28515625" style="180" customWidth="1"/>
    <col min="1795" max="1796" width="11.42578125" style="180"/>
    <col min="1797" max="1797" width="11.7109375" style="180" customWidth="1"/>
    <col min="1798" max="2048" width="11.42578125" style="180"/>
    <col min="2049" max="2049" width="3.7109375" style="180" customWidth="1"/>
    <col min="2050" max="2050" width="28.28515625" style="180" customWidth="1"/>
    <col min="2051" max="2052" width="11.42578125" style="180"/>
    <col min="2053" max="2053" width="11.7109375" style="180" customWidth="1"/>
    <col min="2054" max="2304" width="11.42578125" style="180"/>
    <col min="2305" max="2305" width="3.7109375" style="180" customWidth="1"/>
    <col min="2306" max="2306" width="28.28515625" style="180" customWidth="1"/>
    <col min="2307" max="2308" width="11.42578125" style="180"/>
    <col min="2309" max="2309" width="11.7109375" style="180" customWidth="1"/>
    <col min="2310" max="2560" width="11.42578125" style="180"/>
    <col min="2561" max="2561" width="3.7109375" style="180" customWidth="1"/>
    <col min="2562" max="2562" width="28.28515625" style="180" customWidth="1"/>
    <col min="2563" max="2564" width="11.42578125" style="180"/>
    <col min="2565" max="2565" width="11.7109375" style="180" customWidth="1"/>
    <col min="2566" max="2816" width="11.42578125" style="180"/>
    <col min="2817" max="2817" width="3.7109375" style="180" customWidth="1"/>
    <col min="2818" max="2818" width="28.28515625" style="180" customWidth="1"/>
    <col min="2819" max="2820" width="11.42578125" style="180"/>
    <col min="2821" max="2821" width="11.7109375" style="180" customWidth="1"/>
    <col min="2822" max="3072" width="11.42578125" style="180"/>
    <col min="3073" max="3073" width="3.7109375" style="180" customWidth="1"/>
    <col min="3074" max="3074" width="28.28515625" style="180" customWidth="1"/>
    <col min="3075" max="3076" width="11.42578125" style="180"/>
    <col min="3077" max="3077" width="11.7109375" style="180" customWidth="1"/>
    <col min="3078" max="3328" width="11.42578125" style="180"/>
    <col min="3329" max="3329" width="3.7109375" style="180" customWidth="1"/>
    <col min="3330" max="3330" width="28.28515625" style="180" customWidth="1"/>
    <col min="3331" max="3332" width="11.42578125" style="180"/>
    <col min="3333" max="3333" width="11.7109375" style="180" customWidth="1"/>
    <col min="3334" max="3584" width="11.42578125" style="180"/>
    <col min="3585" max="3585" width="3.7109375" style="180" customWidth="1"/>
    <col min="3586" max="3586" width="28.28515625" style="180" customWidth="1"/>
    <col min="3587" max="3588" width="11.42578125" style="180"/>
    <col min="3589" max="3589" width="11.7109375" style="180" customWidth="1"/>
    <col min="3590" max="3840" width="11.42578125" style="180"/>
    <col min="3841" max="3841" width="3.7109375" style="180" customWidth="1"/>
    <col min="3842" max="3842" width="28.28515625" style="180" customWidth="1"/>
    <col min="3843" max="3844" width="11.42578125" style="180"/>
    <col min="3845" max="3845" width="11.7109375" style="180" customWidth="1"/>
    <col min="3846" max="4096" width="11.42578125" style="180"/>
    <col min="4097" max="4097" width="3.7109375" style="180" customWidth="1"/>
    <col min="4098" max="4098" width="28.28515625" style="180" customWidth="1"/>
    <col min="4099" max="4100" width="11.42578125" style="180"/>
    <col min="4101" max="4101" width="11.7109375" style="180" customWidth="1"/>
    <col min="4102" max="4352" width="11.42578125" style="180"/>
    <col min="4353" max="4353" width="3.7109375" style="180" customWidth="1"/>
    <col min="4354" max="4354" width="28.28515625" style="180" customWidth="1"/>
    <col min="4355" max="4356" width="11.42578125" style="180"/>
    <col min="4357" max="4357" width="11.7109375" style="180" customWidth="1"/>
    <col min="4358" max="4608" width="11.42578125" style="180"/>
    <col min="4609" max="4609" width="3.7109375" style="180" customWidth="1"/>
    <col min="4610" max="4610" width="28.28515625" style="180" customWidth="1"/>
    <col min="4611" max="4612" width="11.42578125" style="180"/>
    <col min="4613" max="4613" width="11.7109375" style="180" customWidth="1"/>
    <col min="4614" max="4864" width="11.42578125" style="180"/>
    <col min="4865" max="4865" width="3.7109375" style="180" customWidth="1"/>
    <col min="4866" max="4866" width="28.28515625" style="180" customWidth="1"/>
    <col min="4867" max="4868" width="11.42578125" style="180"/>
    <col min="4869" max="4869" width="11.7109375" style="180" customWidth="1"/>
    <col min="4870" max="5120" width="11.42578125" style="180"/>
    <col min="5121" max="5121" width="3.7109375" style="180" customWidth="1"/>
    <col min="5122" max="5122" width="28.28515625" style="180" customWidth="1"/>
    <col min="5123" max="5124" width="11.42578125" style="180"/>
    <col min="5125" max="5125" width="11.7109375" style="180" customWidth="1"/>
    <col min="5126" max="5376" width="11.42578125" style="180"/>
    <col min="5377" max="5377" width="3.7109375" style="180" customWidth="1"/>
    <col min="5378" max="5378" width="28.28515625" style="180" customWidth="1"/>
    <col min="5379" max="5380" width="11.42578125" style="180"/>
    <col min="5381" max="5381" width="11.7109375" style="180" customWidth="1"/>
    <col min="5382" max="5632" width="11.42578125" style="180"/>
    <col min="5633" max="5633" width="3.7109375" style="180" customWidth="1"/>
    <col min="5634" max="5634" width="28.28515625" style="180" customWidth="1"/>
    <col min="5635" max="5636" width="11.42578125" style="180"/>
    <col min="5637" max="5637" width="11.7109375" style="180" customWidth="1"/>
    <col min="5638" max="5888" width="11.42578125" style="180"/>
    <col min="5889" max="5889" width="3.7109375" style="180" customWidth="1"/>
    <col min="5890" max="5890" width="28.28515625" style="180" customWidth="1"/>
    <col min="5891" max="5892" width="11.42578125" style="180"/>
    <col min="5893" max="5893" width="11.7109375" style="180" customWidth="1"/>
    <col min="5894" max="6144" width="11.42578125" style="180"/>
    <col min="6145" max="6145" width="3.7109375" style="180" customWidth="1"/>
    <col min="6146" max="6146" width="28.28515625" style="180" customWidth="1"/>
    <col min="6147" max="6148" width="11.42578125" style="180"/>
    <col min="6149" max="6149" width="11.7109375" style="180" customWidth="1"/>
    <col min="6150" max="6400" width="11.42578125" style="180"/>
    <col min="6401" max="6401" width="3.7109375" style="180" customWidth="1"/>
    <col min="6402" max="6402" width="28.28515625" style="180" customWidth="1"/>
    <col min="6403" max="6404" width="11.42578125" style="180"/>
    <col min="6405" max="6405" width="11.7109375" style="180" customWidth="1"/>
    <col min="6406" max="6656" width="11.42578125" style="180"/>
    <col min="6657" max="6657" width="3.7109375" style="180" customWidth="1"/>
    <col min="6658" max="6658" width="28.28515625" style="180" customWidth="1"/>
    <col min="6659" max="6660" width="11.42578125" style="180"/>
    <col min="6661" max="6661" width="11.7109375" style="180" customWidth="1"/>
    <col min="6662" max="6912" width="11.42578125" style="180"/>
    <col min="6913" max="6913" width="3.7109375" style="180" customWidth="1"/>
    <col min="6914" max="6914" width="28.28515625" style="180" customWidth="1"/>
    <col min="6915" max="6916" width="11.42578125" style="180"/>
    <col min="6917" max="6917" width="11.7109375" style="180" customWidth="1"/>
    <col min="6918" max="7168" width="11.42578125" style="180"/>
    <col min="7169" max="7169" width="3.7109375" style="180" customWidth="1"/>
    <col min="7170" max="7170" width="28.28515625" style="180" customWidth="1"/>
    <col min="7171" max="7172" width="11.42578125" style="180"/>
    <col min="7173" max="7173" width="11.7109375" style="180" customWidth="1"/>
    <col min="7174" max="7424" width="11.42578125" style="180"/>
    <col min="7425" max="7425" width="3.7109375" style="180" customWidth="1"/>
    <col min="7426" max="7426" width="28.28515625" style="180" customWidth="1"/>
    <col min="7427" max="7428" width="11.42578125" style="180"/>
    <col min="7429" max="7429" width="11.7109375" style="180" customWidth="1"/>
    <col min="7430" max="7680" width="11.42578125" style="180"/>
    <col min="7681" max="7681" width="3.7109375" style="180" customWidth="1"/>
    <col min="7682" max="7682" width="28.28515625" style="180" customWidth="1"/>
    <col min="7683" max="7684" width="11.42578125" style="180"/>
    <col min="7685" max="7685" width="11.7109375" style="180" customWidth="1"/>
    <col min="7686" max="7936" width="11.42578125" style="180"/>
    <col min="7937" max="7937" width="3.7109375" style="180" customWidth="1"/>
    <col min="7938" max="7938" width="28.28515625" style="180" customWidth="1"/>
    <col min="7939" max="7940" width="11.42578125" style="180"/>
    <col min="7941" max="7941" width="11.7109375" style="180" customWidth="1"/>
    <col min="7942" max="8192" width="11.42578125" style="180"/>
    <col min="8193" max="8193" width="3.7109375" style="180" customWidth="1"/>
    <col min="8194" max="8194" width="28.28515625" style="180" customWidth="1"/>
    <col min="8195" max="8196" width="11.42578125" style="180"/>
    <col min="8197" max="8197" width="11.7109375" style="180" customWidth="1"/>
    <col min="8198" max="8448" width="11.42578125" style="180"/>
    <col min="8449" max="8449" width="3.7109375" style="180" customWidth="1"/>
    <col min="8450" max="8450" width="28.28515625" style="180" customWidth="1"/>
    <col min="8451" max="8452" width="11.42578125" style="180"/>
    <col min="8453" max="8453" width="11.7109375" style="180" customWidth="1"/>
    <col min="8454" max="8704" width="11.42578125" style="180"/>
    <col min="8705" max="8705" width="3.7109375" style="180" customWidth="1"/>
    <col min="8706" max="8706" width="28.28515625" style="180" customWidth="1"/>
    <col min="8707" max="8708" width="11.42578125" style="180"/>
    <col min="8709" max="8709" width="11.7109375" style="180" customWidth="1"/>
    <col min="8710" max="8960" width="11.42578125" style="180"/>
    <col min="8961" max="8961" width="3.7109375" style="180" customWidth="1"/>
    <col min="8962" max="8962" width="28.28515625" style="180" customWidth="1"/>
    <col min="8963" max="8964" width="11.42578125" style="180"/>
    <col min="8965" max="8965" width="11.7109375" style="180" customWidth="1"/>
    <col min="8966" max="9216" width="11.42578125" style="180"/>
    <col min="9217" max="9217" width="3.7109375" style="180" customWidth="1"/>
    <col min="9218" max="9218" width="28.28515625" style="180" customWidth="1"/>
    <col min="9219" max="9220" width="11.42578125" style="180"/>
    <col min="9221" max="9221" width="11.7109375" style="180" customWidth="1"/>
    <col min="9222" max="9472" width="11.42578125" style="180"/>
    <col min="9473" max="9473" width="3.7109375" style="180" customWidth="1"/>
    <col min="9474" max="9474" width="28.28515625" style="180" customWidth="1"/>
    <col min="9475" max="9476" width="11.42578125" style="180"/>
    <col min="9477" max="9477" width="11.7109375" style="180" customWidth="1"/>
    <col min="9478" max="9728" width="11.42578125" style="180"/>
    <col min="9729" max="9729" width="3.7109375" style="180" customWidth="1"/>
    <col min="9730" max="9730" width="28.28515625" style="180" customWidth="1"/>
    <col min="9731" max="9732" width="11.42578125" style="180"/>
    <col min="9733" max="9733" width="11.7109375" style="180" customWidth="1"/>
    <col min="9734" max="9984" width="11.42578125" style="180"/>
    <col min="9985" max="9985" width="3.7109375" style="180" customWidth="1"/>
    <col min="9986" max="9986" width="28.28515625" style="180" customWidth="1"/>
    <col min="9987" max="9988" width="11.42578125" style="180"/>
    <col min="9989" max="9989" width="11.7109375" style="180" customWidth="1"/>
    <col min="9990" max="10240" width="11.42578125" style="180"/>
    <col min="10241" max="10241" width="3.7109375" style="180" customWidth="1"/>
    <col min="10242" max="10242" width="28.28515625" style="180" customWidth="1"/>
    <col min="10243" max="10244" width="11.42578125" style="180"/>
    <col min="10245" max="10245" width="11.7109375" style="180" customWidth="1"/>
    <col min="10246" max="10496" width="11.42578125" style="180"/>
    <col min="10497" max="10497" width="3.7109375" style="180" customWidth="1"/>
    <col min="10498" max="10498" width="28.28515625" style="180" customWidth="1"/>
    <col min="10499" max="10500" width="11.42578125" style="180"/>
    <col min="10501" max="10501" width="11.7109375" style="180" customWidth="1"/>
    <col min="10502" max="10752" width="11.42578125" style="180"/>
    <col min="10753" max="10753" width="3.7109375" style="180" customWidth="1"/>
    <col min="10754" max="10754" width="28.28515625" style="180" customWidth="1"/>
    <col min="10755" max="10756" width="11.42578125" style="180"/>
    <col min="10757" max="10757" width="11.7109375" style="180" customWidth="1"/>
    <col min="10758" max="11008" width="11.42578125" style="180"/>
    <col min="11009" max="11009" width="3.7109375" style="180" customWidth="1"/>
    <col min="11010" max="11010" width="28.28515625" style="180" customWidth="1"/>
    <col min="11011" max="11012" width="11.42578125" style="180"/>
    <col min="11013" max="11013" width="11.7109375" style="180" customWidth="1"/>
    <col min="11014" max="11264" width="11.42578125" style="180"/>
    <col min="11265" max="11265" width="3.7109375" style="180" customWidth="1"/>
    <col min="11266" max="11266" width="28.28515625" style="180" customWidth="1"/>
    <col min="11267" max="11268" width="11.42578125" style="180"/>
    <col min="11269" max="11269" width="11.7109375" style="180" customWidth="1"/>
    <col min="11270" max="11520" width="11.42578125" style="180"/>
    <col min="11521" max="11521" width="3.7109375" style="180" customWidth="1"/>
    <col min="11522" max="11522" width="28.28515625" style="180" customWidth="1"/>
    <col min="11523" max="11524" width="11.42578125" style="180"/>
    <col min="11525" max="11525" width="11.7109375" style="180" customWidth="1"/>
    <col min="11526" max="11776" width="11.42578125" style="180"/>
    <col min="11777" max="11777" width="3.7109375" style="180" customWidth="1"/>
    <col min="11778" max="11778" width="28.28515625" style="180" customWidth="1"/>
    <col min="11779" max="11780" width="11.42578125" style="180"/>
    <col min="11781" max="11781" width="11.7109375" style="180" customWidth="1"/>
    <col min="11782" max="12032" width="11.42578125" style="180"/>
    <col min="12033" max="12033" width="3.7109375" style="180" customWidth="1"/>
    <col min="12034" max="12034" width="28.28515625" style="180" customWidth="1"/>
    <col min="12035" max="12036" width="11.42578125" style="180"/>
    <col min="12037" max="12037" width="11.7109375" style="180" customWidth="1"/>
    <col min="12038" max="12288" width="11.42578125" style="180"/>
    <col min="12289" max="12289" width="3.7109375" style="180" customWidth="1"/>
    <col min="12290" max="12290" width="28.28515625" style="180" customWidth="1"/>
    <col min="12291" max="12292" width="11.42578125" style="180"/>
    <col min="12293" max="12293" width="11.7109375" style="180" customWidth="1"/>
    <col min="12294" max="12544" width="11.42578125" style="180"/>
    <col min="12545" max="12545" width="3.7109375" style="180" customWidth="1"/>
    <col min="12546" max="12546" width="28.28515625" style="180" customWidth="1"/>
    <col min="12547" max="12548" width="11.42578125" style="180"/>
    <col min="12549" max="12549" width="11.7109375" style="180" customWidth="1"/>
    <col min="12550" max="12800" width="11.42578125" style="180"/>
    <col min="12801" max="12801" width="3.7109375" style="180" customWidth="1"/>
    <col min="12802" max="12802" width="28.28515625" style="180" customWidth="1"/>
    <col min="12803" max="12804" width="11.42578125" style="180"/>
    <col min="12805" max="12805" width="11.7109375" style="180" customWidth="1"/>
    <col min="12806" max="13056" width="11.42578125" style="180"/>
    <col min="13057" max="13057" width="3.7109375" style="180" customWidth="1"/>
    <col min="13058" max="13058" width="28.28515625" style="180" customWidth="1"/>
    <col min="13059" max="13060" width="11.42578125" style="180"/>
    <col min="13061" max="13061" width="11.7109375" style="180" customWidth="1"/>
    <col min="13062" max="13312" width="11.42578125" style="180"/>
    <col min="13313" max="13313" width="3.7109375" style="180" customWidth="1"/>
    <col min="13314" max="13314" width="28.28515625" style="180" customWidth="1"/>
    <col min="13315" max="13316" width="11.42578125" style="180"/>
    <col min="13317" max="13317" width="11.7109375" style="180" customWidth="1"/>
    <col min="13318" max="13568" width="11.42578125" style="180"/>
    <col min="13569" max="13569" width="3.7109375" style="180" customWidth="1"/>
    <col min="13570" max="13570" width="28.28515625" style="180" customWidth="1"/>
    <col min="13571" max="13572" width="11.42578125" style="180"/>
    <col min="13573" max="13573" width="11.7109375" style="180" customWidth="1"/>
    <col min="13574" max="13824" width="11.42578125" style="180"/>
    <col min="13825" max="13825" width="3.7109375" style="180" customWidth="1"/>
    <col min="13826" max="13826" width="28.28515625" style="180" customWidth="1"/>
    <col min="13827" max="13828" width="11.42578125" style="180"/>
    <col min="13829" max="13829" width="11.7109375" style="180" customWidth="1"/>
    <col min="13830" max="14080" width="11.42578125" style="180"/>
    <col min="14081" max="14081" width="3.7109375" style="180" customWidth="1"/>
    <col min="14082" max="14082" width="28.28515625" style="180" customWidth="1"/>
    <col min="14083" max="14084" width="11.42578125" style="180"/>
    <col min="14085" max="14085" width="11.7109375" style="180" customWidth="1"/>
    <col min="14086" max="14336" width="11.42578125" style="180"/>
    <col min="14337" max="14337" width="3.7109375" style="180" customWidth="1"/>
    <col min="14338" max="14338" width="28.28515625" style="180" customWidth="1"/>
    <col min="14339" max="14340" width="11.42578125" style="180"/>
    <col min="14341" max="14341" width="11.7109375" style="180" customWidth="1"/>
    <col min="14342" max="14592" width="11.42578125" style="180"/>
    <col min="14593" max="14593" width="3.7109375" style="180" customWidth="1"/>
    <col min="14594" max="14594" width="28.28515625" style="180" customWidth="1"/>
    <col min="14595" max="14596" width="11.42578125" style="180"/>
    <col min="14597" max="14597" width="11.7109375" style="180" customWidth="1"/>
    <col min="14598" max="14848" width="11.42578125" style="180"/>
    <col min="14849" max="14849" width="3.7109375" style="180" customWidth="1"/>
    <col min="14850" max="14850" width="28.28515625" style="180" customWidth="1"/>
    <col min="14851" max="14852" width="11.42578125" style="180"/>
    <col min="14853" max="14853" width="11.7109375" style="180" customWidth="1"/>
    <col min="14854" max="15104" width="11.42578125" style="180"/>
    <col min="15105" max="15105" width="3.7109375" style="180" customWidth="1"/>
    <col min="15106" max="15106" width="28.28515625" style="180" customWidth="1"/>
    <col min="15107" max="15108" width="11.42578125" style="180"/>
    <col min="15109" max="15109" width="11.7109375" style="180" customWidth="1"/>
    <col min="15110" max="15360" width="11.42578125" style="180"/>
    <col min="15361" max="15361" width="3.7109375" style="180" customWidth="1"/>
    <col min="15362" max="15362" width="28.28515625" style="180" customWidth="1"/>
    <col min="15363" max="15364" width="11.42578125" style="180"/>
    <col min="15365" max="15365" width="11.7109375" style="180" customWidth="1"/>
    <col min="15366" max="15616" width="11.42578125" style="180"/>
    <col min="15617" max="15617" width="3.7109375" style="180" customWidth="1"/>
    <col min="15618" max="15618" width="28.28515625" style="180" customWidth="1"/>
    <col min="15619" max="15620" width="11.42578125" style="180"/>
    <col min="15621" max="15621" width="11.7109375" style="180" customWidth="1"/>
    <col min="15622" max="15872" width="11.42578125" style="180"/>
    <col min="15873" max="15873" width="3.7109375" style="180" customWidth="1"/>
    <col min="15874" max="15874" width="28.28515625" style="180" customWidth="1"/>
    <col min="15875" max="15876" width="11.42578125" style="180"/>
    <col min="15877" max="15877" width="11.7109375" style="180" customWidth="1"/>
    <col min="15878" max="16128" width="11.42578125" style="180"/>
    <col min="16129" max="16129" width="3.7109375" style="180" customWidth="1"/>
    <col min="16130" max="16130" width="28.28515625" style="180" customWidth="1"/>
    <col min="16131" max="16132" width="11.42578125" style="180"/>
    <col min="16133" max="16133" width="11.7109375" style="180" customWidth="1"/>
    <col min="16134" max="16384" width="11.42578125" style="180"/>
  </cols>
  <sheetData>
    <row r="1" spans="1:18" ht="16.5" thickTop="1">
      <c r="A1" s="1294"/>
      <c r="B1" s="458" t="s">
        <v>222</v>
      </c>
      <c r="C1" s="460"/>
      <c r="D1" s="460"/>
      <c r="E1" s="460"/>
      <c r="F1" s="460"/>
      <c r="G1" s="460"/>
      <c r="H1" s="460"/>
      <c r="I1" s="460"/>
      <c r="J1" s="460"/>
      <c r="K1" s="460"/>
      <c r="L1" s="460"/>
      <c r="M1" s="460"/>
      <c r="N1" s="460"/>
      <c r="O1" s="460"/>
      <c r="P1" s="460"/>
      <c r="Q1" s="460"/>
      <c r="R1" s="461"/>
    </row>
    <row r="2" spans="1:18" ht="13.5" thickBot="1">
      <c r="B2" s="179"/>
      <c r="C2" s="179"/>
      <c r="D2" s="179"/>
      <c r="E2" s="179"/>
      <c r="F2" s="179"/>
      <c r="G2" s="179"/>
      <c r="H2" s="179"/>
      <c r="I2" s="179"/>
      <c r="J2" s="179"/>
      <c r="K2" s="179"/>
      <c r="L2" s="179"/>
      <c r="M2" s="179"/>
      <c r="N2" s="179"/>
      <c r="O2" s="179"/>
      <c r="P2" s="179"/>
      <c r="Q2" s="179"/>
      <c r="R2" s="463"/>
    </row>
    <row r="3" spans="1:18" ht="16.5" thickTop="1">
      <c r="B3" s="458" t="s">
        <v>1127</v>
      </c>
      <c r="C3" s="460"/>
      <c r="D3" s="460"/>
      <c r="E3" s="460"/>
      <c r="F3" s="460"/>
      <c r="G3" s="460"/>
      <c r="H3" s="460"/>
      <c r="I3" s="460"/>
      <c r="J3" s="460"/>
      <c r="K3" s="460"/>
      <c r="L3" s="460"/>
      <c r="M3" s="460"/>
      <c r="N3" s="460"/>
      <c r="O3" s="460"/>
      <c r="P3" s="460"/>
      <c r="Q3" s="460"/>
      <c r="R3" s="461"/>
    </row>
    <row r="4" spans="1:18" ht="13.5" thickBot="1">
      <c r="R4" s="466"/>
    </row>
    <row r="5" spans="1:18" ht="13.5" thickTop="1">
      <c r="B5" s="464"/>
      <c r="C5" s="464"/>
      <c r="D5" s="1295" t="s">
        <v>1192</v>
      </c>
      <c r="E5" s="464"/>
      <c r="F5" s="464"/>
      <c r="G5" s="472"/>
      <c r="H5" s="464"/>
      <c r="I5" s="464"/>
      <c r="J5" s="464"/>
      <c r="K5" s="464"/>
      <c r="L5" s="472"/>
      <c r="M5" s="464"/>
      <c r="N5" s="464"/>
      <c r="O5" s="464"/>
      <c r="P5" s="464"/>
      <c r="Q5" s="464"/>
      <c r="R5" s="472"/>
    </row>
    <row r="6" spans="1:18">
      <c r="D6" s="511"/>
      <c r="F6" s="258"/>
      <c r="G6" s="466"/>
      <c r="I6" s="180" t="s">
        <v>225</v>
      </c>
      <c r="L6" s="466"/>
      <c r="N6" s="258"/>
      <c r="O6" s="180" t="s">
        <v>225</v>
      </c>
      <c r="R6" s="466"/>
    </row>
    <row r="7" spans="1:18" ht="13.5" thickBot="1">
      <c r="B7" s="481"/>
      <c r="C7" s="480" t="s">
        <v>225</v>
      </c>
      <c r="D7" s="480" t="s">
        <v>1128</v>
      </c>
      <c r="E7" s="481"/>
      <c r="F7" s="481"/>
      <c r="G7" s="506"/>
      <c r="H7" s="483" t="s">
        <v>228</v>
      </c>
      <c r="I7" s="484"/>
      <c r="J7" s="484"/>
      <c r="K7" s="484"/>
      <c r="L7" s="485"/>
      <c r="M7" s="481"/>
      <c r="N7" s="483" t="s">
        <v>1129</v>
      </c>
      <c r="O7" s="484"/>
      <c r="P7" s="484"/>
      <c r="Q7" s="484"/>
      <c r="R7" s="506"/>
    </row>
    <row r="8" spans="1:18" ht="13.5" thickTop="1">
      <c r="A8" s="1296" t="s">
        <v>774</v>
      </c>
      <c r="B8" s="1297" t="s">
        <v>1130</v>
      </c>
      <c r="C8" s="1297"/>
      <c r="D8" s="1297"/>
      <c r="E8" s="1298"/>
      <c r="F8" s="1299" t="s">
        <v>12</v>
      </c>
      <c r="G8" s="1300" t="s">
        <v>1131</v>
      </c>
      <c r="H8" s="1301" t="s">
        <v>1132</v>
      </c>
      <c r="I8" s="1301" t="s">
        <v>1133</v>
      </c>
      <c r="J8" s="1301" t="s">
        <v>1134</v>
      </c>
      <c r="K8" s="1301" t="s">
        <v>1135</v>
      </c>
      <c r="L8" s="1301" t="s">
        <v>1136</v>
      </c>
      <c r="M8" s="1301" t="s">
        <v>1137</v>
      </c>
      <c r="N8" s="1301" t="s">
        <v>1138</v>
      </c>
      <c r="O8" s="1301" t="s">
        <v>1139</v>
      </c>
      <c r="P8" s="1301" t="s">
        <v>1140</v>
      </c>
      <c r="Q8" s="1301" t="s">
        <v>1141</v>
      </c>
      <c r="R8" s="1302" t="s">
        <v>1142</v>
      </c>
    </row>
    <row r="9" spans="1:18">
      <c r="A9" s="1303"/>
      <c r="B9" s="455"/>
      <c r="C9" s="455"/>
      <c r="D9" s="455"/>
      <c r="E9" s="456"/>
      <c r="F9" s="258"/>
      <c r="G9" s="1304">
        <v>1</v>
      </c>
      <c r="H9" s="1305">
        <v>2</v>
      </c>
      <c r="I9" s="1305">
        <v>3</v>
      </c>
      <c r="J9" s="1305">
        <v>4</v>
      </c>
      <c r="K9" s="1305">
        <v>5</v>
      </c>
      <c r="L9" s="1305">
        <v>6</v>
      </c>
      <c r="M9" s="1305">
        <v>7</v>
      </c>
      <c r="N9" s="1305">
        <v>8</v>
      </c>
      <c r="O9" s="1305">
        <v>9</v>
      </c>
      <c r="P9" s="1305">
        <v>10</v>
      </c>
      <c r="Q9" s="1305">
        <v>11</v>
      </c>
      <c r="R9" s="1305">
        <v>12</v>
      </c>
    </row>
    <row r="10" spans="1:18" ht="24.95" customHeight="1">
      <c r="A10" s="1306"/>
      <c r="B10" s="193"/>
      <c r="C10" s="193"/>
      <c r="D10" s="193"/>
      <c r="E10" s="194"/>
      <c r="F10" s="1307"/>
      <c r="G10" s="1308"/>
      <c r="H10" s="1308"/>
      <c r="I10" s="1308"/>
      <c r="J10" s="1308"/>
      <c r="K10" s="1308"/>
      <c r="L10" s="1308"/>
      <c r="M10" s="1309"/>
      <c r="N10" s="1310"/>
      <c r="O10" s="1311"/>
      <c r="P10" s="1310"/>
      <c r="Q10" s="1308"/>
      <c r="R10" s="1308"/>
    </row>
    <row r="11" spans="1:18" ht="24.95" customHeight="1">
      <c r="A11" s="1312"/>
      <c r="B11" s="206"/>
      <c r="C11" s="206"/>
      <c r="D11" s="206"/>
      <c r="E11" s="207"/>
      <c r="F11" s="1313"/>
      <c r="G11" s="1303"/>
      <c r="H11" s="1308"/>
      <c r="I11" s="1308"/>
      <c r="J11" s="1308"/>
      <c r="K11" s="1308"/>
      <c r="L11" s="1308"/>
      <c r="M11" s="1314"/>
      <c r="N11" s="1310"/>
      <c r="O11" s="1315"/>
      <c r="P11" s="1310"/>
      <c r="Q11" s="1308"/>
      <c r="R11" s="1308"/>
    </row>
    <row r="12" spans="1:18" ht="24.95" customHeight="1">
      <c r="A12" s="1306"/>
      <c r="B12" s="193"/>
      <c r="C12" s="193"/>
      <c r="D12" s="193"/>
      <c r="E12" s="194"/>
      <c r="F12" s="1307"/>
      <c r="G12" s="1308"/>
      <c r="H12" s="1308"/>
      <c r="I12" s="1308"/>
      <c r="J12" s="1308"/>
      <c r="K12" s="1308"/>
      <c r="L12" s="1308"/>
      <c r="M12" s="1314"/>
      <c r="N12" s="1314"/>
      <c r="O12" s="1311"/>
      <c r="P12" s="1310"/>
      <c r="Q12" s="1316"/>
      <c r="R12" s="1308"/>
    </row>
    <row r="13" spans="1:18" ht="24.95" customHeight="1">
      <c r="A13" s="1312"/>
      <c r="B13" s="206"/>
      <c r="C13" s="206"/>
      <c r="D13" s="206"/>
      <c r="E13" s="207"/>
      <c r="F13" s="1313"/>
      <c r="G13" s="1303"/>
      <c r="H13" s="1308"/>
      <c r="I13" s="1308"/>
      <c r="J13" s="1308"/>
      <c r="K13" s="1308"/>
      <c r="L13" s="1308"/>
      <c r="M13" s="1314"/>
      <c r="N13" s="1314"/>
      <c r="O13" s="1317"/>
      <c r="P13" s="1317"/>
      <c r="Q13" s="1317"/>
      <c r="R13" s="1308"/>
    </row>
    <row r="14" spans="1:18" ht="24.95" customHeight="1">
      <c r="A14" s="1306"/>
      <c r="B14" s="193"/>
      <c r="C14" s="193"/>
      <c r="D14" s="193"/>
      <c r="E14" s="194"/>
      <c r="F14" s="1307"/>
      <c r="G14" s="1308"/>
      <c r="H14" s="1308"/>
      <c r="I14" s="1308"/>
      <c r="J14" s="1308"/>
      <c r="K14" s="1308"/>
      <c r="L14" s="1308"/>
      <c r="M14" s="1309"/>
      <c r="N14" s="1314"/>
      <c r="O14" s="1311"/>
      <c r="P14" s="1318"/>
      <c r="Q14" s="1308"/>
      <c r="R14" s="1308"/>
    </row>
    <row r="15" spans="1:18" ht="24.95" customHeight="1">
      <c r="A15" s="1312"/>
      <c r="B15" s="206"/>
      <c r="C15" s="206"/>
      <c r="D15" s="206"/>
      <c r="E15" s="207"/>
      <c r="F15" s="1313"/>
      <c r="G15" s="1303"/>
      <c r="H15" s="1308"/>
      <c r="I15" s="1308"/>
      <c r="J15" s="1308"/>
      <c r="K15" s="1308"/>
      <c r="L15" s="1308"/>
      <c r="M15" s="1310"/>
      <c r="N15" s="1314"/>
      <c r="O15" s="1317"/>
      <c r="P15" s="1317"/>
      <c r="Q15" s="1308"/>
      <c r="R15" s="1308"/>
    </row>
    <row r="16" spans="1:18" ht="24.95" customHeight="1">
      <c r="A16" s="1306"/>
      <c r="B16" s="193"/>
      <c r="C16" s="193"/>
      <c r="D16" s="193"/>
      <c r="E16" s="194"/>
      <c r="F16" s="1307"/>
      <c r="G16" s="1308"/>
      <c r="H16" s="1308"/>
      <c r="I16" s="1308"/>
      <c r="J16" s="1308"/>
      <c r="K16" s="1308"/>
      <c r="L16" s="1308"/>
      <c r="M16" s="1310"/>
      <c r="N16" s="1309"/>
      <c r="O16" s="1310"/>
      <c r="P16" s="1311"/>
      <c r="Q16" s="1319"/>
      <c r="R16" s="1308"/>
    </row>
    <row r="17" spans="1:18" ht="24.95" customHeight="1">
      <c r="A17" s="1312"/>
      <c r="B17" s="206"/>
      <c r="C17" s="206"/>
      <c r="D17" s="206"/>
      <c r="E17" s="207"/>
      <c r="F17" s="1313"/>
      <c r="G17" s="1303"/>
      <c r="H17" s="1308"/>
      <c r="I17" s="1308"/>
      <c r="J17" s="1308"/>
      <c r="K17" s="1308"/>
      <c r="L17" s="1308"/>
      <c r="M17" s="1310"/>
      <c r="N17" s="1310"/>
      <c r="O17" s="1310"/>
      <c r="P17" s="1317"/>
      <c r="Q17" s="1308"/>
      <c r="R17" s="1308"/>
    </row>
    <row r="18" spans="1:18" ht="24.95" customHeight="1">
      <c r="A18" s="1306"/>
      <c r="B18" s="193"/>
      <c r="C18" s="193"/>
      <c r="D18" s="193"/>
      <c r="E18" s="194"/>
      <c r="F18" s="1307"/>
      <c r="G18" s="1308"/>
      <c r="H18" s="1308"/>
      <c r="I18" s="1308"/>
      <c r="J18" s="1308"/>
      <c r="K18" s="1308"/>
      <c r="L18" s="1308"/>
      <c r="M18" s="1310"/>
      <c r="N18" s="1310"/>
      <c r="O18" s="1311"/>
      <c r="P18" s="1310"/>
      <c r="Q18" s="1316"/>
      <c r="R18" s="1308"/>
    </row>
    <row r="19" spans="1:18" ht="24.95" customHeight="1">
      <c r="A19" s="1312"/>
      <c r="B19" s="206"/>
      <c r="C19" s="206"/>
      <c r="D19" s="206"/>
      <c r="E19" s="207"/>
      <c r="F19" s="1313"/>
      <c r="G19" s="1303"/>
      <c r="H19" s="1308"/>
      <c r="I19" s="1308"/>
      <c r="J19" s="1308"/>
      <c r="K19" s="1308"/>
      <c r="L19" s="1308"/>
      <c r="M19" s="1310"/>
      <c r="N19" s="1310"/>
      <c r="O19" s="1317"/>
      <c r="P19" s="1317"/>
      <c r="Q19" s="1317"/>
      <c r="R19" s="1308"/>
    </row>
    <row r="20" spans="1:18" ht="24.95" customHeight="1">
      <c r="A20" s="1320"/>
      <c r="B20" s="199"/>
      <c r="C20" s="199"/>
      <c r="D20" s="199"/>
      <c r="E20" s="200"/>
      <c r="F20" s="1321"/>
      <c r="G20" s="1303"/>
      <c r="H20" s="1308"/>
      <c r="I20" s="1308"/>
      <c r="J20" s="1308"/>
      <c r="K20" s="1308"/>
      <c r="L20" s="1308"/>
      <c r="M20" s="1310"/>
      <c r="N20" s="1310"/>
      <c r="O20" s="1310"/>
      <c r="P20" s="1310"/>
      <c r="Q20" s="1316"/>
      <c r="R20" s="1308"/>
    </row>
    <row r="21" spans="1:18" ht="24.95" customHeight="1">
      <c r="A21" s="1312"/>
      <c r="B21" s="206"/>
      <c r="C21" s="206"/>
      <c r="D21" s="206"/>
      <c r="E21" s="207"/>
      <c r="F21" s="1313"/>
      <c r="G21" s="1303"/>
      <c r="H21" s="1308"/>
      <c r="I21" s="1308"/>
      <c r="J21" s="1308"/>
      <c r="K21" s="1308"/>
      <c r="L21" s="1308"/>
      <c r="M21" s="1310"/>
      <c r="N21" s="1310"/>
      <c r="O21" s="1310"/>
      <c r="P21" s="1322"/>
      <c r="Q21" s="1322"/>
      <c r="R21" s="1308"/>
    </row>
    <row r="22" spans="1:18" ht="24.95" customHeight="1">
      <c r="A22" s="1320"/>
      <c r="B22" s="199"/>
      <c r="C22" s="199"/>
      <c r="D22" s="199"/>
      <c r="E22" s="200"/>
      <c r="F22" s="1321"/>
      <c r="G22" s="1303"/>
      <c r="H22" s="1308"/>
      <c r="I22" s="1308"/>
      <c r="J22" s="1308"/>
      <c r="K22" s="1308"/>
      <c r="L22" s="1308"/>
      <c r="M22" s="1310"/>
      <c r="N22" s="1310"/>
      <c r="O22" s="1310"/>
      <c r="P22" s="1310"/>
      <c r="Q22" s="1308"/>
      <c r="R22" s="1308"/>
    </row>
    <row r="23" spans="1:18" ht="24.95" customHeight="1">
      <c r="A23" s="1312"/>
      <c r="B23" s="206"/>
      <c r="C23" s="206"/>
      <c r="D23" s="206"/>
      <c r="E23" s="207"/>
      <c r="F23" s="1313"/>
      <c r="G23" s="1303"/>
      <c r="H23" s="1308"/>
      <c r="I23" s="1308"/>
      <c r="J23" s="1308"/>
      <c r="K23" s="1308"/>
      <c r="L23" s="1308"/>
      <c r="M23" s="1310"/>
      <c r="N23" s="1310"/>
      <c r="O23" s="1310"/>
      <c r="P23" s="1310"/>
      <c r="Q23" s="1308"/>
      <c r="R23" s="1308"/>
    </row>
    <row r="24" spans="1:18" ht="24.95" customHeight="1">
      <c r="A24" s="1320"/>
      <c r="B24" s="199"/>
      <c r="C24" s="199"/>
      <c r="D24" s="199"/>
      <c r="E24" s="200"/>
      <c r="F24" s="1321"/>
      <c r="G24" s="1303"/>
      <c r="H24" s="1308"/>
      <c r="I24" s="1308"/>
      <c r="J24" s="1308"/>
      <c r="K24" s="1308"/>
      <c r="L24" s="1308"/>
      <c r="M24" s="1310"/>
      <c r="N24" s="1310"/>
      <c r="O24" s="1310"/>
      <c r="P24" s="1310"/>
      <c r="Q24" s="1308"/>
      <c r="R24" s="1308"/>
    </row>
    <row r="25" spans="1:18" ht="24.95" customHeight="1">
      <c r="A25" s="1312"/>
      <c r="B25" s="206"/>
      <c r="C25" s="206"/>
      <c r="D25" s="206"/>
      <c r="E25" s="207"/>
      <c r="F25" s="1313"/>
      <c r="G25" s="1303"/>
      <c r="H25" s="1308"/>
      <c r="I25" s="1308"/>
      <c r="J25" s="1308"/>
      <c r="K25" s="1308"/>
      <c r="L25" s="1308"/>
      <c r="M25" s="1310"/>
      <c r="N25" s="1310"/>
      <c r="O25" s="1310"/>
      <c r="P25" s="1310"/>
      <c r="Q25" s="1308"/>
      <c r="R25" s="1308"/>
    </row>
    <row r="26" spans="1:18">
      <c r="A26" s="1323" t="s">
        <v>1143</v>
      </c>
      <c r="B26" s="1324"/>
      <c r="C26" s="1325" t="s">
        <v>1144</v>
      </c>
      <c r="D26" s="1326"/>
      <c r="E26" s="1327"/>
      <c r="F26" s="1328"/>
      <c r="G26" s="1325"/>
      <c r="H26" s="1308"/>
      <c r="I26" s="1308"/>
      <c r="J26" s="1308"/>
      <c r="K26" s="1308"/>
      <c r="L26" s="1308"/>
      <c r="M26" s="1308"/>
      <c r="N26" s="1308"/>
      <c r="O26" s="1329"/>
      <c r="P26" s="1329"/>
      <c r="Q26" s="1329"/>
      <c r="R26" s="1308"/>
    </row>
    <row r="27" spans="1:18">
      <c r="A27" s="1330" t="s">
        <v>1145</v>
      </c>
      <c r="B27" s="1331"/>
      <c r="C27" s="455" t="s">
        <v>1146</v>
      </c>
      <c r="D27" s="1326"/>
      <c r="E27" s="1327"/>
      <c r="F27" s="1328"/>
      <c r="G27" s="1325"/>
      <c r="H27" s="1308"/>
      <c r="I27" s="1308"/>
      <c r="J27" s="1308"/>
      <c r="K27" s="1308"/>
      <c r="L27" s="1308"/>
      <c r="M27" s="1308"/>
      <c r="N27" s="1308"/>
      <c r="O27" s="1329"/>
      <c r="P27" s="1329"/>
      <c r="Q27" s="1329"/>
      <c r="R27" s="1308"/>
    </row>
    <row r="28" spans="1:18">
      <c r="A28" s="1330" t="s">
        <v>1147</v>
      </c>
      <c r="B28" s="1331"/>
      <c r="C28" s="455" t="s">
        <v>1148</v>
      </c>
      <c r="D28" s="1332"/>
      <c r="E28" s="1333"/>
      <c r="F28" s="1334"/>
      <c r="G28" s="456"/>
      <c r="H28" s="1303"/>
      <c r="I28" s="1303"/>
      <c r="J28" s="1303"/>
      <c r="K28" s="1303"/>
      <c r="L28" s="1303"/>
      <c r="M28" s="1303"/>
      <c r="N28" s="1303"/>
      <c r="O28" s="1335"/>
      <c r="P28" s="1335"/>
      <c r="Q28" s="1335"/>
      <c r="R28" s="1303"/>
    </row>
    <row r="29" spans="1:18">
      <c r="A29" s="1336" t="s">
        <v>1149</v>
      </c>
      <c r="B29" s="1333"/>
      <c r="C29" s="455" t="s">
        <v>1150</v>
      </c>
      <c r="D29" s="1326"/>
      <c r="E29" s="1327"/>
      <c r="F29" s="1337"/>
      <c r="G29" s="1308"/>
      <c r="H29" s="1308"/>
      <c r="I29" s="1308"/>
      <c r="J29" s="1308"/>
      <c r="K29" s="1308"/>
      <c r="L29" s="1308"/>
      <c r="M29" s="1308"/>
      <c r="N29" s="1308"/>
      <c r="O29" s="1338"/>
      <c r="P29" s="1338"/>
      <c r="Q29" s="1308"/>
      <c r="R29" s="1308"/>
    </row>
    <row r="30" spans="1:18">
      <c r="A30" s="431"/>
      <c r="J30" s="436"/>
      <c r="R30" s="436"/>
    </row>
    <row r="31" spans="1:18">
      <c r="A31" s="454"/>
      <c r="B31" s="455" t="s">
        <v>249</v>
      </c>
      <c r="C31" s="455" t="s">
        <v>225</v>
      </c>
      <c r="D31" s="455"/>
      <c r="E31" s="455"/>
      <c r="F31" s="455"/>
      <c r="G31" s="455"/>
      <c r="H31" s="455"/>
      <c r="I31" s="455"/>
      <c r="J31" s="456"/>
      <c r="K31" s="455"/>
      <c r="L31" s="455" t="s">
        <v>250</v>
      </c>
      <c r="M31" s="455"/>
      <c r="N31" s="455"/>
      <c r="O31" s="455" t="s">
        <v>225</v>
      </c>
      <c r="P31" s="455"/>
      <c r="Q31" s="455"/>
      <c r="R31" s="456"/>
    </row>
  </sheetData>
  <printOptions horizontalCentered="1" gridLinesSet="0"/>
  <pageMargins left="0.19685039370078741" right="0.19685039370078741" top="0.19685039370078741" bottom="0.19685039370078741" header="0" footer="0"/>
  <pageSetup scale="6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showGridLines="0" topLeftCell="C1" zoomScale="75" workbookViewId="0">
      <selection activeCell="H13" sqref="H13"/>
    </sheetView>
  </sheetViews>
  <sheetFormatPr baseColWidth="10" defaultRowHeight="12.75"/>
  <cols>
    <col min="1" max="1" width="4.5703125" style="180" customWidth="1"/>
    <col min="2" max="256" width="11.42578125" style="180"/>
    <col min="257" max="257" width="4.5703125" style="180" customWidth="1"/>
    <col min="258" max="512" width="11.42578125" style="180"/>
    <col min="513" max="513" width="4.5703125" style="180" customWidth="1"/>
    <col min="514" max="768" width="11.42578125" style="180"/>
    <col min="769" max="769" width="4.5703125" style="180" customWidth="1"/>
    <col min="770" max="1024" width="11.42578125" style="180"/>
    <col min="1025" max="1025" width="4.5703125" style="180" customWidth="1"/>
    <col min="1026" max="1280" width="11.42578125" style="180"/>
    <col min="1281" max="1281" width="4.5703125" style="180" customWidth="1"/>
    <col min="1282" max="1536" width="11.42578125" style="180"/>
    <col min="1537" max="1537" width="4.5703125" style="180" customWidth="1"/>
    <col min="1538" max="1792" width="11.42578125" style="180"/>
    <col min="1793" max="1793" width="4.5703125" style="180" customWidth="1"/>
    <col min="1794" max="2048" width="11.42578125" style="180"/>
    <col min="2049" max="2049" width="4.5703125" style="180" customWidth="1"/>
    <col min="2050" max="2304" width="11.42578125" style="180"/>
    <col min="2305" max="2305" width="4.5703125" style="180" customWidth="1"/>
    <col min="2306" max="2560" width="11.42578125" style="180"/>
    <col min="2561" max="2561" width="4.5703125" style="180" customWidth="1"/>
    <col min="2562" max="2816" width="11.42578125" style="180"/>
    <col min="2817" max="2817" width="4.5703125" style="180" customWidth="1"/>
    <col min="2818" max="3072" width="11.42578125" style="180"/>
    <col min="3073" max="3073" width="4.5703125" style="180" customWidth="1"/>
    <col min="3074" max="3328" width="11.42578125" style="180"/>
    <col min="3329" max="3329" width="4.5703125" style="180" customWidth="1"/>
    <col min="3330" max="3584" width="11.42578125" style="180"/>
    <col min="3585" max="3585" width="4.5703125" style="180" customWidth="1"/>
    <col min="3586" max="3840" width="11.42578125" style="180"/>
    <col min="3841" max="3841" width="4.5703125" style="180" customWidth="1"/>
    <col min="3842" max="4096" width="11.42578125" style="180"/>
    <col min="4097" max="4097" width="4.5703125" style="180" customWidth="1"/>
    <col min="4098" max="4352" width="11.42578125" style="180"/>
    <col min="4353" max="4353" width="4.5703125" style="180" customWidth="1"/>
    <col min="4354" max="4608" width="11.42578125" style="180"/>
    <col min="4609" max="4609" width="4.5703125" style="180" customWidth="1"/>
    <col min="4610" max="4864" width="11.42578125" style="180"/>
    <col min="4865" max="4865" width="4.5703125" style="180" customWidth="1"/>
    <col min="4866" max="5120" width="11.42578125" style="180"/>
    <col min="5121" max="5121" width="4.5703125" style="180" customWidth="1"/>
    <col min="5122" max="5376" width="11.42578125" style="180"/>
    <col min="5377" max="5377" width="4.5703125" style="180" customWidth="1"/>
    <col min="5378" max="5632" width="11.42578125" style="180"/>
    <col min="5633" max="5633" width="4.5703125" style="180" customWidth="1"/>
    <col min="5634" max="5888" width="11.42578125" style="180"/>
    <col min="5889" max="5889" width="4.5703125" style="180" customWidth="1"/>
    <col min="5890" max="6144" width="11.42578125" style="180"/>
    <col min="6145" max="6145" width="4.5703125" style="180" customWidth="1"/>
    <col min="6146" max="6400" width="11.42578125" style="180"/>
    <col min="6401" max="6401" width="4.5703125" style="180" customWidth="1"/>
    <col min="6402" max="6656" width="11.42578125" style="180"/>
    <col min="6657" max="6657" width="4.5703125" style="180" customWidth="1"/>
    <col min="6658" max="6912" width="11.42578125" style="180"/>
    <col min="6913" max="6913" width="4.5703125" style="180" customWidth="1"/>
    <col min="6914" max="7168" width="11.42578125" style="180"/>
    <col min="7169" max="7169" width="4.5703125" style="180" customWidth="1"/>
    <col min="7170" max="7424" width="11.42578125" style="180"/>
    <col min="7425" max="7425" width="4.5703125" style="180" customWidth="1"/>
    <col min="7426" max="7680" width="11.42578125" style="180"/>
    <col min="7681" max="7681" width="4.5703125" style="180" customWidth="1"/>
    <col min="7682" max="7936" width="11.42578125" style="180"/>
    <col min="7937" max="7937" width="4.5703125" style="180" customWidth="1"/>
    <col min="7938" max="8192" width="11.42578125" style="180"/>
    <col min="8193" max="8193" width="4.5703125" style="180" customWidth="1"/>
    <col min="8194" max="8448" width="11.42578125" style="180"/>
    <col min="8449" max="8449" width="4.5703125" style="180" customWidth="1"/>
    <col min="8450" max="8704" width="11.42578125" style="180"/>
    <col min="8705" max="8705" width="4.5703125" style="180" customWidth="1"/>
    <col min="8706" max="8960" width="11.42578125" style="180"/>
    <col min="8961" max="8961" width="4.5703125" style="180" customWidth="1"/>
    <col min="8962" max="9216" width="11.42578125" style="180"/>
    <col min="9217" max="9217" width="4.5703125" style="180" customWidth="1"/>
    <col min="9218" max="9472" width="11.42578125" style="180"/>
    <col min="9473" max="9473" width="4.5703125" style="180" customWidth="1"/>
    <col min="9474" max="9728" width="11.42578125" style="180"/>
    <col min="9729" max="9729" width="4.5703125" style="180" customWidth="1"/>
    <col min="9730" max="9984" width="11.42578125" style="180"/>
    <col min="9985" max="9985" width="4.5703125" style="180" customWidth="1"/>
    <col min="9986" max="10240" width="11.42578125" style="180"/>
    <col min="10241" max="10241" width="4.5703125" style="180" customWidth="1"/>
    <col min="10242" max="10496" width="11.42578125" style="180"/>
    <col min="10497" max="10497" width="4.5703125" style="180" customWidth="1"/>
    <col min="10498" max="10752" width="11.42578125" style="180"/>
    <col min="10753" max="10753" width="4.5703125" style="180" customWidth="1"/>
    <col min="10754" max="11008" width="11.42578125" style="180"/>
    <col min="11009" max="11009" width="4.5703125" style="180" customWidth="1"/>
    <col min="11010" max="11264" width="11.42578125" style="180"/>
    <col min="11265" max="11265" width="4.5703125" style="180" customWidth="1"/>
    <col min="11266" max="11520" width="11.42578125" style="180"/>
    <col min="11521" max="11521" width="4.5703125" style="180" customWidth="1"/>
    <col min="11522" max="11776" width="11.42578125" style="180"/>
    <col min="11777" max="11777" width="4.5703125" style="180" customWidth="1"/>
    <col min="11778" max="12032" width="11.42578125" style="180"/>
    <col min="12033" max="12033" width="4.5703125" style="180" customWidth="1"/>
    <col min="12034" max="12288" width="11.42578125" style="180"/>
    <col min="12289" max="12289" width="4.5703125" style="180" customWidth="1"/>
    <col min="12290" max="12544" width="11.42578125" style="180"/>
    <col min="12545" max="12545" width="4.5703125" style="180" customWidth="1"/>
    <col min="12546" max="12800" width="11.42578125" style="180"/>
    <col min="12801" max="12801" width="4.5703125" style="180" customWidth="1"/>
    <col min="12802" max="13056" width="11.42578125" style="180"/>
    <col min="13057" max="13057" width="4.5703125" style="180" customWidth="1"/>
    <col min="13058" max="13312" width="11.42578125" style="180"/>
    <col min="13313" max="13313" width="4.5703125" style="180" customWidth="1"/>
    <col min="13314" max="13568" width="11.42578125" style="180"/>
    <col min="13569" max="13569" width="4.5703125" style="180" customWidth="1"/>
    <col min="13570" max="13824" width="11.42578125" style="180"/>
    <col min="13825" max="13825" width="4.5703125" style="180" customWidth="1"/>
    <col min="13826" max="14080" width="11.42578125" style="180"/>
    <col min="14081" max="14081" width="4.5703125" style="180" customWidth="1"/>
    <col min="14082" max="14336" width="11.42578125" style="180"/>
    <col min="14337" max="14337" width="4.5703125" style="180" customWidth="1"/>
    <col min="14338" max="14592" width="11.42578125" style="180"/>
    <col min="14593" max="14593" width="4.5703125" style="180" customWidth="1"/>
    <col min="14594" max="14848" width="11.42578125" style="180"/>
    <col min="14849" max="14849" width="4.5703125" style="180" customWidth="1"/>
    <col min="14850" max="15104" width="11.42578125" style="180"/>
    <col min="15105" max="15105" width="4.5703125" style="180" customWidth="1"/>
    <col min="15106" max="15360" width="11.42578125" style="180"/>
    <col min="15361" max="15361" width="4.5703125" style="180" customWidth="1"/>
    <col min="15362" max="15616" width="11.42578125" style="180"/>
    <col min="15617" max="15617" width="4.5703125" style="180" customWidth="1"/>
    <col min="15618" max="15872" width="11.42578125" style="180"/>
    <col min="15873" max="15873" width="4.5703125" style="180" customWidth="1"/>
    <col min="15874" max="16128" width="11.42578125" style="180"/>
    <col min="16129" max="16129" width="4.5703125" style="180" customWidth="1"/>
    <col min="16130" max="16384" width="11.42578125" style="180"/>
  </cols>
  <sheetData>
    <row r="1" spans="1:20" ht="16.5" thickTop="1">
      <c r="B1" s="458" t="s">
        <v>222</v>
      </c>
      <c r="C1" s="460"/>
      <c r="D1" s="460"/>
      <c r="E1" s="460"/>
      <c r="F1" s="460"/>
      <c r="G1" s="460"/>
      <c r="H1" s="460"/>
      <c r="I1" s="460"/>
      <c r="J1" s="460"/>
      <c r="K1" s="460"/>
      <c r="L1" s="460"/>
      <c r="M1" s="460"/>
      <c r="N1" s="460"/>
      <c r="O1" s="460"/>
      <c r="P1" s="460"/>
      <c r="Q1" s="460"/>
      <c r="R1" s="460"/>
      <c r="S1" s="460"/>
      <c r="T1" s="461"/>
    </row>
    <row r="2" spans="1:20" ht="13.5" thickBot="1">
      <c r="B2" s="179"/>
      <c r="C2" s="179"/>
      <c r="D2" s="179"/>
      <c r="E2" s="179"/>
      <c r="F2" s="179"/>
      <c r="G2" s="179"/>
      <c r="H2" s="179"/>
      <c r="I2" s="179"/>
      <c r="J2" s="179"/>
      <c r="K2" s="179"/>
      <c r="L2" s="179"/>
      <c r="M2" s="179"/>
      <c r="N2" s="179"/>
      <c r="O2" s="179"/>
      <c r="P2" s="179"/>
      <c r="Q2" s="179"/>
      <c r="R2" s="179"/>
      <c r="S2" s="179"/>
      <c r="T2" s="463"/>
    </row>
    <row r="3" spans="1:20" ht="16.5" thickTop="1">
      <c r="B3" s="458" t="s">
        <v>1151</v>
      </c>
      <c r="C3" s="460"/>
      <c r="D3" s="460"/>
      <c r="E3" s="460"/>
      <c r="F3" s="460"/>
      <c r="G3" s="460"/>
      <c r="H3" s="460"/>
      <c r="I3" s="460"/>
      <c r="J3" s="460"/>
      <c r="K3" s="460"/>
      <c r="L3" s="460"/>
      <c r="M3" s="460"/>
      <c r="N3" s="460"/>
      <c r="O3" s="460"/>
      <c r="P3" s="460"/>
      <c r="Q3" s="460"/>
      <c r="R3" s="460"/>
      <c r="S3" s="460"/>
      <c r="T3" s="461"/>
    </row>
    <row r="4" spans="1:20" ht="13.5" thickBot="1">
      <c r="T4" s="466"/>
    </row>
    <row r="5" spans="1:20" ht="13.5" thickTop="1">
      <c r="B5" s="464"/>
      <c r="C5" s="464"/>
      <c r="D5" s="464"/>
      <c r="E5" s="1295" t="s">
        <v>1192</v>
      </c>
      <c r="F5" s="1339"/>
      <c r="G5" s="1339"/>
      <c r="H5" s="464"/>
      <c r="I5" s="472"/>
      <c r="J5" s="464"/>
      <c r="K5" s="1339" t="s">
        <v>1152</v>
      </c>
      <c r="L5" s="464"/>
      <c r="M5" s="464"/>
      <c r="N5" s="464"/>
      <c r="O5" s="464"/>
      <c r="P5" s="464"/>
      <c r="Q5" s="464"/>
      <c r="R5" s="464"/>
      <c r="S5" s="464"/>
      <c r="T5" s="472"/>
    </row>
    <row r="6" spans="1:20">
      <c r="E6" s="511" t="s">
        <v>1128</v>
      </c>
      <c r="F6" s="511"/>
      <c r="G6" s="511"/>
      <c r="I6" s="466"/>
      <c r="T6" s="466"/>
    </row>
    <row r="7" spans="1:20" ht="13.5" thickBot="1">
      <c r="B7" s="481"/>
      <c r="C7" s="480" t="s">
        <v>1129</v>
      </c>
      <c r="D7" s="480"/>
      <c r="E7" s="480"/>
      <c r="F7" s="480"/>
      <c r="G7" s="480"/>
      <c r="H7" s="481"/>
      <c r="I7" s="506"/>
      <c r="J7" s="481"/>
      <c r="K7" s="480" t="s">
        <v>228</v>
      </c>
      <c r="L7" s="481"/>
      <c r="M7" s="481"/>
      <c r="N7" s="481"/>
      <c r="O7" s="481"/>
      <c r="P7" s="481"/>
      <c r="Q7" s="481"/>
      <c r="R7" s="481"/>
      <c r="S7" s="481"/>
      <c r="T7" s="506"/>
    </row>
    <row r="8" spans="1:20" ht="13.5" thickTop="1">
      <c r="A8" s="1296" t="s">
        <v>774</v>
      </c>
      <c r="B8" s="1297" t="s">
        <v>1153</v>
      </c>
      <c r="C8" s="1297"/>
      <c r="D8" s="1297"/>
      <c r="E8" s="1340"/>
      <c r="F8" s="1341" t="s">
        <v>9</v>
      </c>
      <c r="G8" s="1341" t="s">
        <v>1154</v>
      </c>
      <c r="H8" s="1342" t="s">
        <v>1155</v>
      </c>
      <c r="I8" s="1343" t="s">
        <v>1156</v>
      </c>
      <c r="J8" s="265"/>
      <c r="K8" s="265"/>
      <c r="L8" s="265"/>
      <c r="M8" s="265"/>
      <c r="N8" s="265"/>
      <c r="O8" s="265"/>
      <c r="P8" s="265"/>
      <c r="Q8" s="265"/>
      <c r="R8" s="265"/>
      <c r="S8" s="265"/>
      <c r="T8" s="1298"/>
    </row>
    <row r="9" spans="1:20">
      <c r="A9" s="1344"/>
      <c r="B9" s="1345"/>
      <c r="C9" s="1345"/>
      <c r="D9" s="1345"/>
      <c r="E9" s="1346"/>
      <c r="F9" s="1345" t="s">
        <v>1157</v>
      </c>
      <c r="G9" s="1347" t="s">
        <v>1158</v>
      </c>
      <c r="H9" s="1344" t="s">
        <v>1159</v>
      </c>
      <c r="I9" s="1305">
        <v>1</v>
      </c>
      <c r="J9" s="1305">
        <v>2</v>
      </c>
      <c r="K9" s="1305">
        <v>3</v>
      </c>
      <c r="L9" s="1305">
        <v>4</v>
      </c>
      <c r="M9" s="1305">
        <v>5</v>
      </c>
      <c r="N9" s="1305">
        <v>6</v>
      </c>
      <c r="O9" s="1305">
        <v>7</v>
      </c>
      <c r="P9" s="1305">
        <v>8</v>
      </c>
      <c r="Q9" s="1305">
        <v>9</v>
      </c>
      <c r="R9" s="1305">
        <v>10</v>
      </c>
      <c r="S9" s="1305">
        <v>11</v>
      </c>
      <c r="T9" s="1305">
        <v>12</v>
      </c>
    </row>
    <row r="10" spans="1:20" ht="45" customHeight="1">
      <c r="A10" s="1308"/>
      <c r="B10" s="1325"/>
      <c r="C10" s="1325"/>
      <c r="D10" s="1325"/>
      <c r="E10" s="1348"/>
      <c r="F10" s="1325"/>
      <c r="G10" s="1349"/>
      <c r="H10" s="1308"/>
      <c r="I10" s="1308"/>
      <c r="J10" s="1308"/>
      <c r="K10" s="1308"/>
      <c r="L10" s="1308"/>
      <c r="M10" s="1308"/>
      <c r="N10" s="1308"/>
      <c r="O10" s="1308"/>
      <c r="P10" s="1308"/>
      <c r="Q10" s="1308"/>
      <c r="R10" s="1308"/>
      <c r="S10" s="1308"/>
      <c r="T10" s="1308"/>
    </row>
    <row r="11" spans="1:20" ht="45" customHeight="1">
      <c r="A11" s="1308"/>
      <c r="B11" s="1325"/>
      <c r="C11" s="1325"/>
      <c r="D11" s="1325"/>
      <c r="E11" s="1348"/>
      <c r="F11" s="1325"/>
      <c r="G11" s="1349"/>
      <c r="H11" s="1308"/>
      <c r="I11" s="1308"/>
      <c r="J11" s="1308"/>
      <c r="K11" s="1308"/>
      <c r="L11" s="1308"/>
      <c r="M11" s="1308"/>
      <c r="N11" s="1308"/>
      <c r="O11" s="1308"/>
      <c r="P11" s="1308"/>
      <c r="Q11" s="1308"/>
      <c r="R11" s="1308"/>
      <c r="S11" s="1308"/>
      <c r="T11" s="1308"/>
    </row>
    <row r="12" spans="1:20" ht="45" customHeight="1">
      <c r="A12" s="1308"/>
      <c r="B12" s="1325"/>
      <c r="C12" s="1325"/>
      <c r="D12" s="1325"/>
      <c r="E12" s="1348"/>
      <c r="F12" s="1325"/>
      <c r="G12" s="1349"/>
      <c r="H12" s="1308"/>
      <c r="I12" s="1308"/>
      <c r="J12" s="1308"/>
      <c r="K12" s="1308"/>
      <c r="L12" s="1308"/>
      <c r="M12" s="1308"/>
      <c r="N12" s="1308"/>
      <c r="O12" s="1308"/>
      <c r="P12" s="1308"/>
      <c r="Q12" s="1308"/>
      <c r="R12" s="1308"/>
      <c r="S12" s="1308"/>
      <c r="T12" s="1308"/>
    </row>
    <row r="13" spans="1:20" ht="45" customHeight="1">
      <c r="A13" s="1308"/>
      <c r="B13" s="1325"/>
      <c r="C13" s="1325"/>
      <c r="D13" s="1325"/>
      <c r="E13" s="1348"/>
      <c r="F13" s="1325"/>
      <c r="G13" s="1349"/>
      <c r="H13" s="1308"/>
      <c r="I13" s="1308"/>
      <c r="J13" s="1308"/>
      <c r="K13" s="1308"/>
      <c r="L13" s="1308"/>
      <c r="M13" s="1308"/>
      <c r="N13" s="1308"/>
      <c r="O13" s="1308"/>
      <c r="P13" s="1308"/>
      <c r="Q13" s="1308"/>
      <c r="R13" s="1308"/>
      <c r="S13" s="1308"/>
      <c r="T13" s="1308"/>
    </row>
    <row r="14" spans="1:20" ht="45" customHeight="1">
      <c r="A14" s="1308"/>
      <c r="B14" s="1325"/>
      <c r="C14" s="1325"/>
      <c r="D14" s="1325"/>
      <c r="E14" s="1348"/>
      <c r="F14" s="1325"/>
      <c r="G14" s="1349"/>
      <c r="H14" s="1308"/>
      <c r="I14" s="1308"/>
      <c r="J14" s="1308"/>
      <c r="K14" s="1308"/>
      <c r="L14" s="1308"/>
      <c r="M14" s="1308"/>
      <c r="N14" s="1308"/>
      <c r="O14" s="1308"/>
      <c r="P14" s="1308"/>
      <c r="Q14" s="1308"/>
      <c r="R14" s="1308"/>
      <c r="S14" s="1308"/>
      <c r="T14" s="1308"/>
    </row>
    <row r="15" spans="1:20" ht="45" customHeight="1">
      <c r="A15" s="1308"/>
      <c r="B15" s="1325"/>
      <c r="C15" s="1325"/>
      <c r="D15" s="1325"/>
      <c r="E15" s="1348"/>
      <c r="F15" s="1325"/>
      <c r="G15" s="1349"/>
      <c r="H15" s="1308"/>
      <c r="I15" s="1308"/>
      <c r="J15" s="1308"/>
      <c r="K15" s="1308"/>
      <c r="L15" s="1308"/>
      <c r="M15" s="1308"/>
      <c r="N15" s="1308"/>
      <c r="O15" s="1308"/>
      <c r="P15" s="1308"/>
      <c r="Q15" s="1308"/>
      <c r="R15" s="1308"/>
      <c r="S15" s="1308"/>
      <c r="T15" s="1308"/>
    </row>
    <row r="16" spans="1:20" ht="45" customHeight="1">
      <c r="A16" s="1308"/>
      <c r="B16" s="1325"/>
      <c r="C16" s="1325"/>
      <c r="D16" s="1325"/>
      <c r="E16" s="1348"/>
      <c r="F16" s="1325"/>
      <c r="G16" s="1349"/>
      <c r="H16" s="1308"/>
      <c r="I16" s="1308"/>
      <c r="J16" s="1308"/>
      <c r="K16" s="1308"/>
      <c r="L16" s="1308"/>
      <c r="M16" s="1308"/>
      <c r="N16" s="1308"/>
      <c r="O16" s="1308"/>
      <c r="P16" s="1308"/>
      <c r="Q16" s="1308"/>
      <c r="R16" s="1308"/>
      <c r="S16" s="1308"/>
      <c r="T16" s="1308"/>
    </row>
    <row r="17" spans="1:20" ht="45" customHeight="1">
      <c r="A17" s="1308"/>
      <c r="B17" s="1325"/>
      <c r="C17" s="1325"/>
      <c r="D17" s="1325"/>
      <c r="E17" s="1348"/>
      <c r="F17" s="1325"/>
      <c r="G17" s="1349"/>
      <c r="H17" s="1308"/>
      <c r="I17" s="1308"/>
      <c r="J17" s="1308"/>
      <c r="K17" s="1308"/>
      <c r="L17" s="1308"/>
      <c r="M17" s="1308"/>
      <c r="N17" s="1308"/>
      <c r="O17" s="1308"/>
      <c r="P17" s="1308"/>
      <c r="Q17" s="1308"/>
      <c r="R17" s="1308"/>
      <c r="S17" s="1308"/>
      <c r="T17" s="1308"/>
    </row>
    <row r="18" spans="1:20" ht="45" customHeight="1">
      <c r="A18" s="1308"/>
      <c r="B18" s="1325"/>
      <c r="C18" s="1325"/>
      <c r="D18" s="1325"/>
      <c r="E18" s="1348"/>
      <c r="F18" s="1325"/>
      <c r="G18" s="1349"/>
      <c r="H18" s="1308"/>
      <c r="I18" s="1308"/>
      <c r="J18" s="1308"/>
      <c r="K18" s="1308"/>
      <c r="L18" s="1308"/>
      <c r="M18" s="1308"/>
      <c r="N18" s="1308"/>
      <c r="O18" s="1308"/>
      <c r="P18" s="1308"/>
      <c r="Q18" s="1308"/>
      <c r="R18" s="1308"/>
      <c r="S18" s="1308"/>
      <c r="T18" s="1308"/>
    </row>
    <row r="19" spans="1:20" ht="45" customHeight="1">
      <c r="A19" s="1308"/>
      <c r="B19" s="1325"/>
      <c r="C19" s="1325"/>
      <c r="D19" s="1325"/>
      <c r="E19" s="1348"/>
      <c r="F19" s="1325"/>
      <c r="G19" s="1349"/>
      <c r="H19" s="1308"/>
      <c r="I19" s="1308"/>
      <c r="J19" s="1308"/>
      <c r="K19" s="1308"/>
      <c r="L19" s="1308"/>
      <c r="M19" s="1308"/>
      <c r="N19" s="1308"/>
      <c r="O19" s="1308"/>
      <c r="P19" s="1308"/>
      <c r="Q19" s="1308"/>
      <c r="R19" s="1308"/>
      <c r="S19" s="1308"/>
      <c r="T19" s="1308"/>
    </row>
    <row r="20" spans="1:20" ht="45" customHeight="1">
      <c r="A20" s="1308"/>
      <c r="B20" s="1325"/>
      <c r="C20" s="1325"/>
      <c r="D20" s="1325"/>
      <c r="E20" s="1348"/>
      <c r="F20" s="1325"/>
      <c r="G20" s="1349"/>
      <c r="H20" s="1308"/>
      <c r="I20" s="1308"/>
      <c r="J20" s="1308"/>
      <c r="K20" s="1308"/>
      <c r="L20" s="1308"/>
      <c r="M20" s="1308"/>
      <c r="N20" s="1308"/>
      <c r="O20" s="1308"/>
      <c r="P20" s="1308"/>
      <c r="Q20" s="1308"/>
      <c r="R20" s="1308"/>
      <c r="S20" s="1308"/>
      <c r="T20" s="1308"/>
    </row>
    <row r="21" spans="1:20">
      <c r="A21" s="1323" t="s">
        <v>1143</v>
      </c>
      <c r="B21" s="1350"/>
      <c r="C21" s="1351"/>
      <c r="D21" s="1326" t="s">
        <v>1144</v>
      </c>
      <c r="E21" s="1327"/>
      <c r="F21" s="1325"/>
      <c r="G21" s="1349"/>
      <c r="H21" s="1308"/>
      <c r="I21" s="1308"/>
      <c r="J21" s="1308"/>
      <c r="K21" s="1308"/>
      <c r="L21" s="1308"/>
      <c r="M21" s="1308"/>
      <c r="N21" s="1308"/>
      <c r="O21" s="1308"/>
      <c r="P21" s="1308"/>
      <c r="Q21" s="1308"/>
      <c r="R21" s="1308"/>
      <c r="S21" s="1308"/>
      <c r="T21" s="1308"/>
    </row>
    <row r="22" spans="1:20">
      <c r="A22" s="1330" t="s">
        <v>1145</v>
      </c>
      <c r="B22" s="1331"/>
      <c r="C22" s="436"/>
      <c r="D22" s="1326" t="s">
        <v>1160</v>
      </c>
      <c r="E22" s="1327"/>
      <c r="F22" s="1325"/>
      <c r="G22" s="1349"/>
      <c r="H22" s="1308"/>
      <c r="I22" s="1308"/>
      <c r="J22" s="1308"/>
      <c r="K22" s="1308"/>
      <c r="L22" s="1308"/>
      <c r="M22" s="1308"/>
      <c r="N22" s="1308"/>
      <c r="O22" s="1308"/>
      <c r="P22" s="1308"/>
      <c r="Q22" s="1308"/>
      <c r="R22" s="1308"/>
      <c r="S22" s="1308"/>
      <c r="T22" s="1308"/>
    </row>
    <row r="23" spans="1:20">
      <c r="A23" s="1330" t="s">
        <v>1147</v>
      </c>
      <c r="B23" s="273"/>
      <c r="C23" s="436"/>
      <c r="D23" s="1332" t="s">
        <v>1161</v>
      </c>
      <c r="E23" s="1333"/>
      <c r="F23" s="1303"/>
      <c r="G23" s="1303"/>
      <c r="H23" s="1303"/>
      <c r="I23" s="1303"/>
      <c r="J23" s="1303"/>
      <c r="K23" s="1303"/>
      <c r="L23" s="1303"/>
      <c r="M23" s="1303"/>
      <c r="N23" s="1303"/>
      <c r="O23" s="1303"/>
      <c r="P23" s="1303"/>
      <c r="Q23" s="1303"/>
      <c r="R23" s="1303"/>
      <c r="S23" s="1303"/>
      <c r="T23" s="1303"/>
    </row>
    <row r="24" spans="1:20">
      <c r="A24" s="1336" t="s">
        <v>1149</v>
      </c>
      <c r="B24" s="1332"/>
      <c r="C24" s="456"/>
      <c r="D24" s="1326" t="s">
        <v>1162</v>
      </c>
      <c r="E24" s="1327"/>
      <c r="F24" s="1308"/>
      <c r="G24" s="1308"/>
      <c r="H24" s="1308"/>
      <c r="I24" s="1308"/>
      <c r="J24" s="1308"/>
      <c r="K24" s="1308"/>
      <c r="L24" s="1308"/>
      <c r="M24" s="1308"/>
      <c r="N24" s="1308"/>
      <c r="O24" s="1308"/>
      <c r="P24" s="1308"/>
      <c r="Q24" s="1308"/>
      <c r="R24" s="1308"/>
      <c r="S24" s="1308"/>
      <c r="T24" s="1308"/>
    </row>
    <row r="25" spans="1:20">
      <c r="A25" s="431"/>
      <c r="I25" s="431"/>
      <c r="R25" s="1352"/>
      <c r="T25" s="1351"/>
    </row>
    <row r="26" spans="1:20">
      <c r="A26" s="454"/>
      <c r="B26" s="1353" t="s">
        <v>249</v>
      </c>
      <c r="C26" s="1354"/>
      <c r="D26" s="455"/>
      <c r="E26" s="455"/>
      <c r="F26" s="455"/>
      <c r="G26" s="455"/>
      <c r="H26" s="455"/>
      <c r="I26" s="454" t="s">
        <v>250</v>
      </c>
      <c r="J26" s="455"/>
      <c r="K26" s="455"/>
      <c r="L26" s="455" t="s">
        <v>225</v>
      </c>
      <c r="M26" s="455"/>
      <c r="N26" s="455"/>
      <c r="O26" s="455"/>
      <c r="P26" s="455"/>
      <c r="Q26" s="455"/>
      <c r="R26" s="455"/>
      <c r="S26" s="455"/>
      <c r="T26" s="456"/>
    </row>
  </sheetData>
  <printOptions horizontalCentered="1" gridLinesSet="0"/>
  <pageMargins left="0.19685039370078741" right="0.19685039370078741" top="0.39370078740157483" bottom="0.39370078740157483" header="0" footer="0"/>
  <pageSetup scale="62" orientation="landscape" horizontalDpi="120" verticalDpi="14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zoomScale="75" workbookViewId="0">
      <selection activeCell="E14" sqref="E14"/>
    </sheetView>
  </sheetViews>
  <sheetFormatPr baseColWidth="10" defaultRowHeight="12.75"/>
  <cols>
    <col min="1" max="1" width="5.42578125" style="180" customWidth="1"/>
    <col min="2" max="256" width="11.42578125" style="180"/>
    <col min="257" max="257" width="5.42578125" style="180" customWidth="1"/>
    <col min="258" max="512" width="11.42578125" style="180"/>
    <col min="513" max="513" width="5.42578125" style="180" customWidth="1"/>
    <col min="514" max="768" width="11.42578125" style="180"/>
    <col min="769" max="769" width="5.42578125" style="180" customWidth="1"/>
    <col min="770" max="1024" width="11.42578125" style="180"/>
    <col min="1025" max="1025" width="5.42578125" style="180" customWidth="1"/>
    <col min="1026" max="1280" width="11.42578125" style="180"/>
    <col min="1281" max="1281" width="5.42578125" style="180" customWidth="1"/>
    <col min="1282" max="1536" width="11.42578125" style="180"/>
    <col min="1537" max="1537" width="5.42578125" style="180" customWidth="1"/>
    <col min="1538" max="1792" width="11.42578125" style="180"/>
    <col min="1793" max="1793" width="5.42578125" style="180" customWidth="1"/>
    <col min="1794" max="2048" width="11.42578125" style="180"/>
    <col min="2049" max="2049" width="5.42578125" style="180" customWidth="1"/>
    <col min="2050" max="2304" width="11.42578125" style="180"/>
    <col min="2305" max="2305" width="5.42578125" style="180" customWidth="1"/>
    <col min="2306" max="2560" width="11.42578125" style="180"/>
    <col min="2561" max="2561" width="5.42578125" style="180" customWidth="1"/>
    <col min="2562" max="2816" width="11.42578125" style="180"/>
    <col min="2817" max="2817" width="5.42578125" style="180" customWidth="1"/>
    <col min="2818" max="3072" width="11.42578125" style="180"/>
    <col min="3073" max="3073" width="5.42578125" style="180" customWidth="1"/>
    <col min="3074" max="3328" width="11.42578125" style="180"/>
    <col min="3329" max="3329" width="5.42578125" style="180" customWidth="1"/>
    <col min="3330" max="3584" width="11.42578125" style="180"/>
    <col min="3585" max="3585" width="5.42578125" style="180" customWidth="1"/>
    <col min="3586" max="3840" width="11.42578125" style="180"/>
    <col min="3841" max="3841" width="5.42578125" style="180" customWidth="1"/>
    <col min="3842" max="4096" width="11.42578125" style="180"/>
    <col min="4097" max="4097" width="5.42578125" style="180" customWidth="1"/>
    <col min="4098" max="4352" width="11.42578125" style="180"/>
    <col min="4353" max="4353" width="5.42578125" style="180" customWidth="1"/>
    <col min="4354" max="4608" width="11.42578125" style="180"/>
    <col min="4609" max="4609" width="5.42578125" style="180" customWidth="1"/>
    <col min="4610" max="4864" width="11.42578125" style="180"/>
    <col min="4865" max="4865" width="5.42578125" style="180" customWidth="1"/>
    <col min="4866" max="5120" width="11.42578125" style="180"/>
    <col min="5121" max="5121" width="5.42578125" style="180" customWidth="1"/>
    <col min="5122" max="5376" width="11.42578125" style="180"/>
    <col min="5377" max="5377" width="5.42578125" style="180" customWidth="1"/>
    <col min="5378" max="5632" width="11.42578125" style="180"/>
    <col min="5633" max="5633" width="5.42578125" style="180" customWidth="1"/>
    <col min="5634" max="5888" width="11.42578125" style="180"/>
    <col min="5889" max="5889" width="5.42578125" style="180" customWidth="1"/>
    <col min="5890" max="6144" width="11.42578125" style="180"/>
    <col min="6145" max="6145" width="5.42578125" style="180" customWidth="1"/>
    <col min="6146" max="6400" width="11.42578125" style="180"/>
    <col min="6401" max="6401" width="5.42578125" style="180" customWidth="1"/>
    <col min="6402" max="6656" width="11.42578125" style="180"/>
    <col min="6657" max="6657" width="5.42578125" style="180" customWidth="1"/>
    <col min="6658" max="6912" width="11.42578125" style="180"/>
    <col min="6913" max="6913" width="5.42578125" style="180" customWidth="1"/>
    <col min="6914" max="7168" width="11.42578125" style="180"/>
    <col min="7169" max="7169" width="5.42578125" style="180" customWidth="1"/>
    <col min="7170" max="7424" width="11.42578125" style="180"/>
    <col min="7425" max="7425" width="5.42578125" style="180" customWidth="1"/>
    <col min="7426" max="7680" width="11.42578125" style="180"/>
    <col min="7681" max="7681" width="5.42578125" style="180" customWidth="1"/>
    <col min="7682" max="7936" width="11.42578125" style="180"/>
    <col min="7937" max="7937" width="5.42578125" style="180" customWidth="1"/>
    <col min="7938" max="8192" width="11.42578125" style="180"/>
    <col min="8193" max="8193" width="5.42578125" style="180" customWidth="1"/>
    <col min="8194" max="8448" width="11.42578125" style="180"/>
    <col min="8449" max="8449" width="5.42578125" style="180" customWidth="1"/>
    <col min="8450" max="8704" width="11.42578125" style="180"/>
    <col min="8705" max="8705" width="5.42578125" style="180" customWidth="1"/>
    <col min="8706" max="8960" width="11.42578125" style="180"/>
    <col min="8961" max="8961" width="5.42578125" style="180" customWidth="1"/>
    <col min="8962" max="9216" width="11.42578125" style="180"/>
    <col min="9217" max="9217" width="5.42578125" style="180" customWidth="1"/>
    <col min="9218" max="9472" width="11.42578125" style="180"/>
    <col min="9473" max="9473" width="5.42578125" style="180" customWidth="1"/>
    <col min="9474" max="9728" width="11.42578125" style="180"/>
    <col min="9729" max="9729" width="5.42578125" style="180" customWidth="1"/>
    <col min="9730" max="9984" width="11.42578125" style="180"/>
    <col min="9985" max="9985" width="5.42578125" style="180" customWidth="1"/>
    <col min="9986" max="10240" width="11.42578125" style="180"/>
    <col min="10241" max="10241" width="5.42578125" style="180" customWidth="1"/>
    <col min="10242" max="10496" width="11.42578125" style="180"/>
    <col min="10497" max="10497" width="5.42578125" style="180" customWidth="1"/>
    <col min="10498" max="10752" width="11.42578125" style="180"/>
    <col min="10753" max="10753" width="5.42578125" style="180" customWidth="1"/>
    <col min="10754" max="11008" width="11.42578125" style="180"/>
    <col min="11009" max="11009" width="5.42578125" style="180" customWidth="1"/>
    <col min="11010" max="11264" width="11.42578125" style="180"/>
    <col min="11265" max="11265" width="5.42578125" style="180" customWidth="1"/>
    <col min="11266" max="11520" width="11.42578125" style="180"/>
    <col min="11521" max="11521" width="5.42578125" style="180" customWidth="1"/>
    <col min="11522" max="11776" width="11.42578125" style="180"/>
    <col min="11777" max="11777" width="5.42578125" style="180" customWidth="1"/>
    <col min="11778" max="12032" width="11.42578125" style="180"/>
    <col min="12033" max="12033" width="5.42578125" style="180" customWidth="1"/>
    <col min="12034" max="12288" width="11.42578125" style="180"/>
    <col min="12289" max="12289" width="5.42578125" style="180" customWidth="1"/>
    <col min="12290" max="12544" width="11.42578125" style="180"/>
    <col min="12545" max="12545" width="5.42578125" style="180" customWidth="1"/>
    <col min="12546" max="12800" width="11.42578125" style="180"/>
    <col min="12801" max="12801" width="5.42578125" style="180" customWidth="1"/>
    <col min="12802" max="13056" width="11.42578125" style="180"/>
    <col min="13057" max="13057" width="5.42578125" style="180" customWidth="1"/>
    <col min="13058" max="13312" width="11.42578125" style="180"/>
    <col min="13313" max="13313" width="5.42578125" style="180" customWidth="1"/>
    <col min="13314" max="13568" width="11.42578125" style="180"/>
    <col min="13569" max="13569" width="5.42578125" style="180" customWidth="1"/>
    <col min="13570" max="13824" width="11.42578125" style="180"/>
    <col min="13825" max="13825" width="5.42578125" style="180" customWidth="1"/>
    <col min="13826" max="14080" width="11.42578125" style="180"/>
    <col min="14081" max="14081" width="5.42578125" style="180" customWidth="1"/>
    <col min="14082" max="14336" width="11.42578125" style="180"/>
    <col min="14337" max="14337" width="5.42578125" style="180" customWidth="1"/>
    <col min="14338" max="14592" width="11.42578125" style="180"/>
    <col min="14593" max="14593" width="5.42578125" style="180" customWidth="1"/>
    <col min="14594" max="14848" width="11.42578125" style="180"/>
    <col min="14849" max="14849" width="5.42578125" style="180" customWidth="1"/>
    <col min="14850" max="15104" width="11.42578125" style="180"/>
    <col min="15105" max="15105" width="5.42578125" style="180" customWidth="1"/>
    <col min="15106" max="15360" width="11.42578125" style="180"/>
    <col min="15361" max="15361" width="5.42578125" style="180" customWidth="1"/>
    <col min="15362" max="15616" width="11.42578125" style="180"/>
    <col min="15617" max="15617" width="5.42578125" style="180" customWidth="1"/>
    <col min="15618" max="15872" width="11.42578125" style="180"/>
    <col min="15873" max="15873" width="5.42578125" style="180" customWidth="1"/>
    <col min="15874" max="16128" width="11.42578125" style="180"/>
    <col min="16129" max="16129" width="5.42578125" style="180" customWidth="1"/>
    <col min="16130" max="16384" width="11.42578125" style="180"/>
  </cols>
  <sheetData>
    <row r="1" spans="1:18" ht="16.5" thickTop="1">
      <c r="A1" s="1355"/>
      <c r="B1" s="458" t="s">
        <v>222</v>
      </c>
      <c r="C1" s="460"/>
      <c r="D1" s="460"/>
      <c r="E1" s="460"/>
      <c r="F1" s="460"/>
      <c r="G1" s="460"/>
      <c r="H1" s="460"/>
      <c r="I1" s="460"/>
      <c r="J1" s="460"/>
      <c r="K1" s="460"/>
      <c r="L1" s="460"/>
      <c r="M1" s="460"/>
      <c r="N1" s="460"/>
      <c r="O1" s="460"/>
      <c r="P1" s="460"/>
      <c r="Q1" s="460"/>
      <c r="R1" s="461"/>
    </row>
    <row r="2" spans="1:18" ht="13.5" thickBot="1">
      <c r="A2" s="481"/>
      <c r="B2" s="179"/>
      <c r="C2" s="179"/>
      <c r="D2" s="179"/>
      <c r="E2" s="179"/>
      <c r="F2" s="179"/>
      <c r="G2" s="179"/>
      <c r="H2" s="179"/>
      <c r="I2" s="179"/>
      <c r="J2" s="179"/>
      <c r="K2" s="179"/>
      <c r="L2" s="179"/>
      <c r="M2" s="179"/>
      <c r="N2" s="179"/>
      <c r="O2" s="179"/>
      <c r="P2" s="179"/>
      <c r="Q2" s="179"/>
      <c r="R2" s="463"/>
    </row>
    <row r="3" spans="1:18" ht="15.75" thickTop="1">
      <c r="A3" s="1356"/>
      <c r="B3" s="1357" t="s">
        <v>1163</v>
      </c>
      <c r="C3" s="460"/>
      <c r="D3" s="460"/>
      <c r="E3" s="460"/>
      <c r="F3" s="460"/>
      <c r="G3" s="460"/>
      <c r="H3" s="460"/>
      <c r="I3" s="460"/>
      <c r="J3" s="460"/>
      <c r="K3" s="460"/>
      <c r="L3" s="460"/>
      <c r="M3" s="460"/>
      <c r="N3" s="460"/>
      <c r="O3" s="460"/>
      <c r="P3" s="460"/>
      <c r="Q3" s="460"/>
      <c r="R3" s="461"/>
    </row>
    <row r="4" spans="1:18" ht="15" thickBot="1">
      <c r="A4" s="1358"/>
      <c r="B4" s="1359"/>
      <c r="C4" s="265"/>
      <c r="D4" s="265"/>
      <c r="E4" s="265"/>
      <c r="F4" s="265"/>
      <c r="G4" s="265"/>
      <c r="H4" s="265"/>
      <c r="I4" s="265"/>
      <c r="J4" s="265"/>
      <c r="K4" s="265"/>
      <c r="L4" s="265"/>
      <c r="M4" s="265"/>
      <c r="N4" s="265"/>
      <c r="O4" s="265"/>
      <c r="P4" s="265"/>
      <c r="Q4" s="265"/>
      <c r="R4" s="1360"/>
    </row>
    <row r="5" spans="1:18" ht="13.5" thickTop="1">
      <c r="A5" s="457"/>
      <c r="B5" s="464"/>
      <c r="C5" s="464"/>
      <c r="D5" s="1295" t="s">
        <v>1192</v>
      </c>
      <c r="E5" s="464"/>
      <c r="F5" s="472"/>
      <c r="G5" s="464"/>
      <c r="H5" s="464"/>
      <c r="I5" s="464"/>
      <c r="J5" s="464"/>
      <c r="K5" s="472"/>
      <c r="L5" s="464"/>
      <c r="M5" s="464"/>
      <c r="N5" s="464"/>
      <c r="O5" s="464"/>
      <c r="P5" s="464"/>
      <c r="Q5" s="464"/>
      <c r="R5" s="472"/>
    </row>
    <row r="6" spans="1:18">
      <c r="A6" s="462"/>
      <c r="D6" s="511"/>
      <c r="F6" s="466"/>
      <c r="G6" s="258"/>
      <c r="K6" s="466"/>
      <c r="R6" s="466"/>
    </row>
    <row r="7" spans="1:18" ht="13.5" thickBot="1">
      <c r="A7" s="505"/>
      <c r="B7" s="481"/>
      <c r="C7" s="480" t="s">
        <v>225</v>
      </c>
      <c r="D7" s="480" t="s">
        <v>1128</v>
      </c>
      <c r="E7" s="481"/>
      <c r="F7" s="506"/>
      <c r="G7" s="483" t="s">
        <v>228</v>
      </c>
      <c r="H7" s="484"/>
      <c r="I7" s="484"/>
      <c r="J7" s="484"/>
      <c r="K7" s="485"/>
      <c r="L7" s="482"/>
      <c r="M7" s="483" t="s">
        <v>1164</v>
      </c>
      <c r="N7" s="484"/>
      <c r="O7" s="484"/>
      <c r="P7" s="484"/>
      <c r="Q7" s="484"/>
      <c r="R7" s="506"/>
    </row>
    <row r="8" spans="1:18" ht="13.5" thickTop="1">
      <c r="A8" s="1296" t="s">
        <v>774</v>
      </c>
      <c r="B8" s="1297" t="s">
        <v>1165</v>
      </c>
      <c r="C8" s="1297"/>
      <c r="D8" s="1297"/>
      <c r="E8" s="1298"/>
      <c r="F8" s="1299" t="s">
        <v>12</v>
      </c>
      <c r="G8" s="1361" t="s">
        <v>1166</v>
      </c>
      <c r="H8" s="265"/>
      <c r="I8" s="265"/>
      <c r="J8" s="265"/>
      <c r="K8" s="265"/>
      <c r="L8" s="265"/>
      <c r="M8" s="265"/>
      <c r="N8" s="265"/>
      <c r="O8" s="265"/>
      <c r="P8" s="265"/>
      <c r="Q8" s="265"/>
      <c r="R8" s="1298"/>
    </row>
    <row r="9" spans="1:18">
      <c r="A9" s="1303"/>
      <c r="B9" s="455"/>
      <c r="C9" s="455"/>
      <c r="D9" s="455"/>
      <c r="E9" s="456"/>
      <c r="F9" s="258"/>
      <c r="G9" s="1305">
        <v>1</v>
      </c>
      <c r="H9" s="1305">
        <v>2</v>
      </c>
      <c r="I9" s="1305">
        <v>3</v>
      </c>
      <c r="J9" s="1305">
        <v>4</v>
      </c>
      <c r="K9" s="1305">
        <v>5</v>
      </c>
      <c r="L9" s="1305">
        <v>6</v>
      </c>
      <c r="M9" s="1305">
        <v>7</v>
      </c>
      <c r="N9" s="1305">
        <v>8</v>
      </c>
      <c r="O9" s="1305">
        <v>9</v>
      </c>
      <c r="P9" s="1305">
        <v>10</v>
      </c>
      <c r="Q9" s="1305">
        <v>11</v>
      </c>
      <c r="R9" s="1305">
        <v>12</v>
      </c>
    </row>
    <row r="10" spans="1:18" ht="24.95" customHeight="1">
      <c r="A10" s="1362"/>
      <c r="B10" s="1352"/>
      <c r="C10" s="1352"/>
      <c r="D10" s="1352"/>
      <c r="E10" s="1351"/>
      <c r="F10" s="1362"/>
      <c r="G10" s="1308"/>
      <c r="H10" s="1308"/>
      <c r="I10" s="1308"/>
      <c r="J10" s="1308"/>
      <c r="K10" s="1308"/>
      <c r="L10" s="1308"/>
      <c r="M10" s="1308"/>
      <c r="N10" s="1308"/>
      <c r="O10" s="1308"/>
      <c r="P10" s="1308"/>
      <c r="Q10" s="1308"/>
      <c r="R10" s="1308"/>
    </row>
    <row r="11" spans="1:18" ht="24.95" customHeight="1">
      <c r="A11" s="1303"/>
      <c r="B11" s="455"/>
      <c r="C11" s="455"/>
      <c r="D11" s="455"/>
      <c r="E11" s="456"/>
      <c r="F11" s="1303"/>
      <c r="G11" s="1308"/>
      <c r="H11" s="1308"/>
      <c r="I11" s="1308"/>
      <c r="J11" s="1308"/>
      <c r="K11" s="1308"/>
      <c r="L11" s="1308"/>
      <c r="M11" s="1308"/>
      <c r="N11" s="1308"/>
      <c r="O11" s="1308"/>
      <c r="P11" s="1308"/>
      <c r="Q11" s="1308"/>
      <c r="R11" s="1308"/>
    </row>
    <row r="12" spans="1:18" ht="24.95" customHeight="1">
      <c r="A12" s="1362"/>
      <c r="B12" s="1352"/>
      <c r="C12" s="1352"/>
      <c r="D12" s="1352"/>
      <c r="E12" s="1351"/>
      <c r="F12" s="1362"/>
      <c r="G12" s="1308"/>
      <c r="H12" s="1308"/>
      <c r="I12" s="1308"/>
      <c r="J12" s="1308"/>
      <c r="K12" s="1308"/>
      <c r="L12" s="1308"/>
      <c r="M12" s="1308"/>
      <c r="N12" s="1308"/>
      <c r="O12" s="1308"/>
      <c r="P12" s="1308"/>
      <c r="Q12" s="1308"/>
      <c r="R12" s="1308"/>
    </row>
    <row r="13" spans="1:18" ht="24.95" customHeight="1">
      <c r="A13" s="1303"/>
      <c r="B13" s="455"/>
      <c r="C13" s="455"/>
      <c r="D13" s="455"/>
      <c r="E13" s="456"/>
      <c r="F13" s="1303"/>
      <c r="G13" s="1308"/>
      <c r="H13" s="1308"/>
      <c r="I13" s="1308"/>
      <c r="J13" s="1308"/>
      <c r="K13" s="1308"/>
      <c r="L13" s="1308"/>
      <c r="M13" s="1308"/>
      <c r="N13" s="1308"/>
      <c r="O13" s="1308"/>
      <c r="P13" s="1308"/>
      <c r="Q13" s="1308"/>
      <c r="R13" s="1308"/>
    </row>
    <row r="14" spans="1:18" ht="24.95" customHeight="1">
      <c r="A14" s="1362"/>
      <c r="B14" s="1352"/>
      <c r="C14" s="1352"/>
      <c r="D14" s="1352"/>
      <c r="E14" s="1351"/>
      <c r="F14" s="1362"/>
      <c r="G14" s="1308"/>
      <c r="H14" s="1308"/>
      <c r="I14" s="1308"/>
      <c r="J14" s="1308"/>
      <c r="K14" s="1308"/>
      <c r="L14" s="1308"/>
      <c r="M14" s="1308"/>
      <c r="N14" s="1308"/>
      <c r="O14" s="1308"/>
      <c r="P14" s="1308"/>
      <c r="Q14" s="1308"/>
      <c r="R14" s="1308"/>
    </row>
    <row r="15" spans="1:18" ht="24.95" customHeight="1">
      <c r="A15" s="1303"/>
      <c r="B15" s="455"/>
      <c r="C15" s="455"/>
      <c r="D15" s="455"/>
      <c r="E15" s="456"/>
      <c r="F15" s="1303"/>
      <c r="G15" s="1308"/>
      <c r="H15" s="1308"/>
      <c r="I15" s="1308"/>
      <c r="J15" s="1308"/>
      <c r="K15" s="1308"/>
      <c r="L15" s="1308"/>
      <c r="M15" s="1308"/>
      <c r="N15" s="1308"/>
      <c r="O15" s="1308"/>
      <c r="P15" s="1308"/>
      <c r="Q15" s="1308"/>
      <c r="R15" s="1308"/>
    </row>
    <row r="16" spans="1:18" ht="24.95" customHeight="1">
      <c r="A16" s="1362"/>
      <c r="B16" s="1352"/>
      <c r="C16" s="1352"/>
      <c r="D16" s="1352"/>
      <c r="E16" s="1351"/>
      <c r="F16" s="1362"/>
      <c r="G16" s="1308"/>
      <c r="H16" s="1308"/>
      <c r="I16" s="1308"/>
      <c r="J16" s="1308"/>
      <c r="K16" s="1308"/>
      <c r="L16" s="1308"/>
      <c r="M16" s="1308"/>
      <c r="N16" s="1308"/>
      <c r="O16" s="1308"/>
      <c r="P16" s="1308"/>
      <c r="Q16" s="1308"/>
      <c r="R16" s="1308"/>
    </row>
    <row r="17" spans="1:19" ht="24.95" customHeight="1">
      <c r="A17" s="1303"/>
      <c r="B17" s="455"/>
      <c r="C17" s="455"/>
      <c r="D17" s="455"/>
      <c r="E17" s="456"/>
      <c r="F17" s="1303"/>
      <c r="G17" s="1308"/>
      <c r="H17" s="1308"/>
      <c r="I17" s="1308"/>
      <c r="J17" s="1308"/>
      <c r="K17" s="1308"/>
      <c r="L17" s="1308"/>
      <c r="M17" s="1308"/>
      <c r="N17" s="1308"/>
      <c r="O17" s="1308"/>
      <c r="P17" s="1308"/>
      <c r="Q17" s="1308"/>
      <c r="R17" s="1308"/>
    </row>
    <row r="18" spans="1:19" ht="24.95" customHeight="1">
      <c r="A18" s="1362"/>
      <c r="B18" s="1352"/>
      <c r="C18" s="1352"/>
      <c r="D18" s="1352"/>
      <c r="E18" s="1351"/>
      <c r="F18" s="1362"/>
      <c r="G18" s="1308"/>
      <c r="H18" s="1308"/>
      <c r="I18" s="1308"/>
      <c r="J18" s="1308"/>
      <c r="K18" s="1308"/>
      <c r="L18" s="1308"/>
      <c r="M18" s="1308"/>
      <c r="N18" s="1308"/>
      <c r="O18" s="1308"/>
      <c r="P18" s="1308"/>
      <c r="Q18" s="1308"/>
      <c r="R18" s="1308"/>
    </row>
    <row r="19" spans="1:19" ht="24.95" customHeight="1">
      <c r="A19" s="1303"/>
      <c r="B19" s="455"/>
      <c r="C19" s="455"/>
      <c r="D19" s="455"/>
      <c r="E19" s="456"/>
      <c r="F19" s="1303"/>
      <c r="G19" s="1308"/>
      <c r="H19" s="1308"/>
      <c r="I19" s="1308"/>
      <c r="J19" s="1308"/>
      <c r="K19" s="1308"/>
      <c r="L19" s="1308"/>
      <c r="M19" s="1308"/>
      <c r="N19" s="1308"/>
      <c r="O19" s="1308"/>
      <c r="P19" s="1308"/>
      <c r="Q19" s="1308"/>
      <c r="R19" s="1308"/>
    </row>
    <row r="20" spans="1:19" ht="24.95" customHeight="1">
      <c r="A20" s="1363"/>
      <c r="B20" s="258"/>
      <c r="C20" s="258"/>
      <c r="D20" s="258"/>
      <c r="E20" s="436"/>
      <c r="F20" s="1363"/>
      <c r="G20" s="1308"/>
      <c r="H20" s="1308"/>
      <c r="I20" s="1308"/>
      <c r="J20" s="1308"/>
      <c r="K20" s="1308"/>
      <c r="L20" s="1308"/>
      <c r="M20" s="1308"/>
      <c r="N20" s="1308"/>
      <c r="O20" s="1308"/>
      <c r="P20" s="1308"/>
      <c r="Q20" s="1308"/>
      <c r="R20" s="1308"/>
    </row>
    <row r="21" spans="1:19" ht="24.95" customHeight="1">
      <c r="A21" s="1303"/>
      <c r="B21" s="455"/>
      <c r="C21" s="455"/>
      <c r="D21" s="455"/>
      <c r="E21" s="456"/>
      <c r="F21" s="1303"/>
      <c r="G21" s="1308"/>
      <c r="H21" s="1308"/>
      <c r="I21" s="1308"/>
      <c r="J21" s="1308"/>
      <c r="K21" s="1308"/>
      <c r="L21" s="1308"/>
      <c r="M21" s="1308"/>
      <c r="N21" s="1308"/>
      <c r="O21" s="1308"/>
      <c r="P21" s="1308"/>
      <c r="Q21" s="1308"/>
      <c r="R21" s="1308"/>
    </row>
    <row r="22" spans="1:19" ht="24.95" customHeight="1">
      <c r="A22" s="1363"/>
      <c r="B22" s="258"/>
      <c r="C22" s="258"/>
      <c r="D22" s="258"/>
      <c r="E22" s="436"/>
      <c r="F22" s="1363"/>
      <c r="G22" s="1308"/>
      <c r="H22" s="1308"/>
      <c r="I22" s="1308"/>
      <c r="J22" s="1308"/>
      <c r="K22" s="1308"/>
      <c r="L22" s="1308"/>
      <c r="M22" s="1308"/>
      <c r="N22" s="1308"/>
      <c r="O22" s="1308"/>
      <c r="P22" s="1308"/>
      <c r="Q22" s="1308"/>
      <c r="R22" s="1308"/>
    </row>
    <row r="23" spans="1:19" ht="24.95" customHeight="1">
      <c r="A23" s="1303"/>
      <c r="B23" s="455"/>
      <c r="C23" s="455"/>
      <c r="D23" s="455"/>
      <c r="E23" s="456"/>
      <c r="F23" s="1303"/>
      <c r="G23" s="1308"/>
      <c r="H23" s="1308"/>
      <c r="I23" s="1308"/>
      <c r="J23" s="1308"/>
      <c r="K23" s="1308"/>
      <c r="L23" s="1308"/>
      <c r="M23" s="1308"/>
      <c r="N23" s="1308"/>
      <c r="O23" s="1308"/>
      <c r="P23" s="1308"/>
      <c r="Q23" s="1308"/>
      <c r="R23" s="1308"/>
    </row>
    <row r="24" spans="1:19" ht="24.95" customHeight="1">
      <c r="A24" s="1363"/>
      <c r="B24" s="258"/>
      <c r="C24" s="258"/>
      <c r="D24" s="258"/>
      <c r="E24" s="436"/>
      <c r="F24" s="1363"/>
      <c r="G24" s="1308"/>
      <c r="H24" s="1308"/>
      <c r="I24" s="1308"/>
      <c r="J24" s="1308"/>
      <c r="K24" s="1308"/>
      <c r="L24" s="1308"/>
      <c r="M24" s="1308"/>
      <c r="N24" s="1308"/>
      <c r="O24" s="1308"/>
      <c r="P24" s="1308"/>
      <c r="Q24" s="1308"/>
      <c r="R24" s="1308"/>
    </row>
    <row r="25" spans="1:19" ht="24.95" customHeight="1">
      <c r="A25" s="1303"/>
      <c r="B25" s="455"/>
      <c r="C25" s="455"/>
      <c r="D25" s="455"/>
      <c r="E25" s="456"/>
      <c r="F25" s="1303"/>
      <c r="G25" s="1308"/>
      <c r="H25" s="1308"/>
      <c r="I25" s="1308"/>
      <c r="J25" s="1308"/>
      <c r="K25" s="1308"/>
      <c r="L25" s="1308"/>
      <c r="M25" s="1308"/>
      <c r="N25" s="1308"/>
      <c r="O25" s="1308"/>
      <c r="P25" s="1308"/>
      <c r="Q25" s="1308"/>
      <c r="R25" s="1308"/>
    </row>
    <row r="26" spans="1:19">
      <c r="A26" s="1323" t="s">
        <v>1143</v>
      </c>
      <c r="B26" s="1350"/>
      <c r="C26" s="1351"/>
      <c r="D26" s="1326" t="s">
        <v>1144</v>
      </c>
      <c r="E26" s="1327"/>
      <c r="F26" s="1325"/>
      <c r="G26" s="1349"/>
      <c r="H26" s="1308"/>
      <c r="I26" s="1308"/>
      <c r="J26" s="1308"/>
      <c r="K26" s="1308"/>
      <c r="L26" s="1308"/>
      <c r="M26" s="1308"/>
      <c r="N26" s="1308"/>
      <c r="O26" s="1308"/>
      <c r="P26" s="1308"/>
      <c r="Q26" s="1308"/>
      <c r="R26" s="1308"/>
    </row>
    <row r="27" spans="1:19">
      <c r="A27" s="1330" t="s">
        <v>1145</v>
      </c>
      <c r="B27" s="1331"/>
      <c r="C27" s="436"/>
      <c r="D27" s="1326" t="s">
        <v>1160</v>
      </c>
      <c r="E27" s="1327"/>
      <c r="F27" s="1325"/>
      <c r="G27" s="1349"/>
      <c r="H27" s="1308"/>
      <c r="I27" s="1308"/>
      <c r="J27" s="1308"/>
      <c r="K27" s="1308"/>
      <c r="L27" s="1308"/>
      <c r="M27" s="1308"/>
      <c r="N27" s="1308"/>
      <c r="O27" s="1308"/>
      <c r="P27" s="1308"/>
      <c r="Q27" s="1308"/>
      <c r="R27" s="1308"/>
    </row>
    <row r="28" spans="1:19">
      <c r="A28" s="1330" t="s">
        <v>1147</v>
      </c>
      <c r="B28" s="273"/>
      <c r="C28" s="436"/>
      <c r="D28" s="1332" t="s">
        <v>1161</v>
      </c>
      <c r="E28" s="1333"/>
      <c r="F28" s="456"/>
      <c r="G28" s="1303"/>
      <c r="H28" s="1303"/>
      <c r="I28" s="1303"/>
      <c r="J28" s="1303"/>
      <c r="K28" s="1303"/>
      <c r="L28" s="1303"/>
      <c r="M28" s="1303"/>
      <c r="N28" s="1303"/>
      <c r="O28" s="1303"/>
      <c r="P28" s="1303"/>
      <c r="Q28" s="1303"/>
      <c r="R28" s="1303"/>
    </row>
    <row r="29" spans="1:19">
      <c r="A29" s="1336" t="s">
        <v>1149</v>
      </c>
      <c r="B29" s="1332"/>
      <c r="C29" s="456"/>
      <c r="D29" s="1326" t="s">
        <v>1162</v>
      </c>
      <c r="E29" s="1327"/>
      <c r="F29" s="1308"/>
      <c r="G29" s="1308"/>
      <c r="H29" s="1308"/>
      <c r="I29" s="1308"/>
      <c r="J29" s="1308"/>
      <c r="K29" s="1308"/>
      <c r="L29" s="1308"/>
      <c r="M29" s="1308"/>
      <c r="N29" s="1308"/>
      <c r="O29" s="1308"/>
      <c r="P29" s="1308"/>
      <c r="Q29" s="1308"/>
      <c r="R29" s="1308"/>
    </row>
    <row r="30" spans="1:19">
      <c r="A30" s="431"/>
      <c r="I30" s="431"/>
      <c r="R30" s="1351"/>
    </row>
    <row r="31" spans="1:19">
      <c r="A31" s="454"/>
      <c r="B31" s="1353" t="s">
        <v>249</v>
      </c>
      <c r="C31" s="1354"/>
      <c r="D31" s="455"/>
      <c r="E31" s="455"/>
      <c r="F31" s="455"/>
      <c r="G31" s="455"/>
      <c r="H31" s="455"/>
      <c r="I31" s="454" t="s">
        <v>250</v>
      </c>
      <c r="J31" s="455"/>
      <c r="K31" s="455"/>
      <c r="L31" s="455" t="s">
        <v>225</v>
      </c>
      <c r="M31" s="455"/>
      <c r="N31" s="455"/>
      <c r="O31" s="455"/>
      <c r="P31" s="455"/>
      <c r="Q31" s="455"/>
      <c r="R31" s="456"/>
      <c r="S31" s="431"/>
    </row>
  </sheetData>
  <printOptions horizontalCentered="1" gridLinesSet="0"/>
  <pageMargins left="0.19685039370078741" right="0.19685039370078741" top="0.39370078740157483" bottom="0.39370078740157483" header="0" footer="0"/>
  <pageSetup scale="55" orientation="landscape" horizontalDpi="120" verticalDpi="14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topLeftCell="C1" zoomScale="75" workbookViewId="0">
      <selection activeCell="F14" sqref="F14"/>
    </sheetView>
  </sheetViews>
  <sheetFormatPr baseColWidth="10" defaultRowHeight="12.75"/>
  <cols>
    <col min="1" max="1" width="5.42578125" style="180" customWidth="1"/>
    <col min="2" max="256" width="11.42578125" style="180"/>
    <col min="257" max="257" width="5.42578125" style="180" customWidth="1"/>
    <col min="258" max="512" width="11.42578125" style="180"/>
    <col min="513" max="513" width="5.42578125" style="180" customWidth="1"/>
    <col min="514" max="768" width="11.42578125" style="180"/>
    <col min="769" max="769" width="5.42578125" style="180" customWidth="1"/>
    <col min="770" max="1024" width="11.42578125" style="180"/>
    <col min="1025" max="1025" width="5.42578125" style="180" customWidth="1"/>
    <col min="1026" max="1280" width="11.42578125" style="180"/>
    <col min="1281" max="1281" width="5.42578125" style="180" customWidth="1"/>
    <col min="1282" max="1536" width="11.42578125" style="180"/>
    <col min="1537" max="1537" width="5.42578125" style="180" customWidth="1"/>
    <col min="1538" max="1792" width="11.42578125" style="180"/>
    <col min="1793" max="1793" width="5.42578125" style="180" customWidth="1"/>
    <col min="1794" max="2048" width="11.42578125" style="180"/>
    <col min="2049" max="2049" width="5.42578125" style="180" customWidth="1"/>
    <col min="2050" max="2304" width="11.42578125" style="180"/>
    <col min="2305" max="2305" width="5.42578125" style="180" customWidth="1"/>
    <col min="2306" max="2560" width="11.42578125" style="180"/>
    <col min="2561" max="2561" width="5.42578125" style="180" customWidth="1"/>
    <col min="2562" max="2816" width="11.42578125" style="180"/>
    <col min="2817" max="2817" width="5.42578125" style="180" customWidth="1"/>
    <col min="2818" max="3072" width="11.42578125" style="180"/>
    <col min="3073" max="3073" width="5.42578125" style="180" customWidth="1"/>
    <col min="3074" max="3328" width="11.42578125" style="180"/>
    <col min="3329" max="3329" width="5.42578125" style="180" customWidth="1"/>
    <col min="3330" max="3584" width="11.42578125" style="180"/>
    <col min="3585" max="3585" width="5.42578125" style="180" customWidth="1"/>
    <col min="3586" max="3840" width="11.42578125" style="180"/>
    <col min="3841" max="3841" width="5.42578125" style="180" customWidth="1"/>
    <col min="3842" max="4096" width="11.42578125" style="180"/>
    <col min="4097" max="4097" width="5.42578125" style="180" customWidth="1"/>
    <col min="4098" max="4352" width="11.42578125" style="180"/>
    <col min="4353" max="4353" width="5.42578125" style="180" customWidth="1"/>
    <col min="4354" max="4608" width="11.42578125" style="180"/>
    <col min="4609" max="4609" width="5.42578125" style="180" customWidth="1"/>
    <col min="4610" max="4864" width="11.42578125" style="180"/>
    <col min="4865" max="4865" width="5.42578125" style="180" customWidth="1"/>
    <col min="4866" max="5120" width="11.42578125" style="180"/>
    <col min="5121" max="5121" width="5.42578125" style="180" customWidth="1"/>
    <col min="5122" max="5376" width="11.42578125" style="180"/>
    <col min="5377" max="5377" width="5.42578125" style="180" customWidth="1"/>
    <col min="5378" max="5632" width="11.42578125" style="180"/>
    <col min="5633" max="5633" width="5.42578125" style="180" customWidth="1"/>
    <col min="5634" max="5888" width="11.42578125" style="180"/>
    <col min="5889" max="5889" width="5.42578125" style="180" customWidth="1"/>
    <col min="5890" max="6144" width="11.42578125" style="180"/>
    <col min="6145" max="6145" width="5.42578125" style="180" customWidth="1"/>
    <col min="6146" max="6400" width="11.42578125" style="180"/>
    <col min="6401" max="6401" width="5.42578125" style="180" customWidth="1"/>
    <col min="6402" max="6656" width="11.42578125" style="180"/>
    <col min="6657" max="6657" width="5.42578125" style="180" customWidth="1"/>
    <col min="6658" max="6912" width="11.42578125" style="180"/>
    <col min="6913" max="6913" width="5.42578125" style="180" customWidth="1"/>
    <col min="6914" max="7168" width="11.42578125" style="180"/>
    <col min="7169" max="7169" width="5.42578125" style="180" customWidth="1"/>
    <col min="7170" max="7424" width="11.42578125" style="180"/>
    <col min="7425" max="7425" width="5.42578125" style="180" customWidth="1"/>
    <col min="7426" max="7680" width="11.42578125" style="180"/>
    <col min="7681" max="7681" width="5.42578125" style="180" customWidth="1"/>
    <col min="7682" max="7936" width="11.42578125" style="180"/>
    <col min="7937" max="7937" width="5.42578125" style="180" customWidth="1"/>
    <col min="7938" max="8192" width="11.42578125" style="180"/>
    <col min="8193" max="8193" width="5.42578125" style="180" customWidth="1"/>
    <col min="8194" max="8448" width="11.42578125" style="180"/>
    <col min="8449" max="8449" width="5.42578125" style="180" customWidth="1"/>
    <col min="8450" max="8704" width="11.42578125" style="180"/>
    <col min="8705" max="8705" width="5.42578125" style="180" customWidth="1"/>
    <col min="8706" max="8960" width="11.42578125" style="180"/>
    <col min="8961" max="8961" width="5.42578125" style="180" customWidth="1"/>
    <col min="8962" max="9216" width="11.42578125" style="180"/>
    <col min="9217" max="9217" width="5.42578125" style="180" customWidth="1"/>
    <col min="9218" max="9472" width="11.42578125" style="180"/>
    <col min="9473" max="9473" width="5.42578125" style="180" customWidth="1"/>
    <col min="9474" max="9728" width="11.42578125" style="180"/>
    <col min="9729" max="9729" width="5.42578125" style="180" customWidth="1"/>
    <col min="9730" max="9984" width="11.42578125" style="180"/>
    <col min="9985" max="9985" width="5.42578125" style="180" customWidth="1"/>
    <col min="9986" max="10240" width="11.42578125" style="180"/>
    <col min="10241" max="10241" width="5.42578125" style="180" customWidth="1"/>
    <col min="10242" max="10496" width="11.42578125" style="180"/>
    <col min="10497" max="10497" width="5.42578125" style="180" customWidth="1"/>
    <col min="10498" max="10752" width="11.42578125" style="180"/>
    <col min="10753" max="10753" width="5.42578125" style="180" customWidth="1"/>
    <col min="10754" max="11008" width="11.42578125" style="180"/>
    <col min="11009" max="11009" width="5.42578125" style="180" customWidth="1"/>
    <col min="11010" max="11264" width="11.42578125" style="180"/>
    <col min="11265" max="11265" width="5.42578125" style="180" customWidth="1"/>
    <col min="11266" max="11520" width="11.42578125" style="180"/>
    <col min="11521" max="11521" width="5.42578125" style="180" customWidth="1"/>
    <col min="11522" max="11776" width="11.42578125" style="180"/>
    <col min="11777" max="11777" width="5.42578125" style="180" customWidth="1"/>
    <col min="11778" max="12032" width="11.42578125" style="180"/>
    <col min="12033" max="12033" width="5.42578125" style="180" customWidth="1"/>
    <col min="12034" max="12288" width="11.42578125" style="180"/>
    <col min="12289" max="12289" width="5.42578125" style="180" customWidth="1"/>
    <col min="12290" max="12544" width="11.42578125" style="180"/>
    <col min="12545" max="12545" width="5.42578125" style="180" customWidth="1"/>
    <col min="12546" max="12800" width="11.42578125" style="180"/>
    <col min="12801" max="12801" width="5.42578125" style="180" customWidth="1"/>
    <col min="12802" max="13056" width="11.42578125" style="180"/>
    <col min="13057" max="13057" width="5.42578125" style="180" customWidth="1"/>
    <col min="13058" max="13312" width="11.42578125" style="180"/>
    <col min="13313" max="13313" width="5.42578125" style="180" customWidth="1"/>
    <col min="13314" max="13568" width="11.42578125" style="180"/>
    <col min="13569" max="13569" width="5.42578125" style="180" customWidth="1"/>
    <col min="13570" max="13824" width="11.42578125" style="180"/>
    <col min="13825" max="13825" width="5.42578125" style="180" customWidth="1"/>
    <col min="13826" max="14080" width="11.42578125" style="180"/>
    <col min="14081" max="14081" width="5.42578125" style="180" customWidth="1"/>
    <col min="14082" max="14336" width="11.42578125" style="180"/>
    <col min="14337" max="14337" width="5.42578125" style="180" customWidth="1"/>
    <col min="14338" max="14592" width="11.42578125" style="180"/>
    <col min="14593" max="14593" width="5.42578125" style="180" customWidth="1"/>
    <col min="14594" max="14848" width="11.42578125" style="180"/>
    <col min="14849" max="14849" width="5.42578125" style="180" customWidth="1"/>
    <col min="14850" max="15104" width="11.42578125" style="180"/>
    <col min="15105" max="15105" width="5.42578125" style="180" customWidth="1"/>
    <col min="15106" max="15360" width="11.42578125" style="180"/>
    <col min="15361" max="15361" width="5.42578125" style="180" customWidth="1"/>
    <col min="15362" max="15616" width="11.42578125" style="180"/>
    <col min="15617" max="15617" width="5.42578125" style="180" customWidth="1"/>
    <col min="15618" max="15872" width="11.42578125" style="180"/>
    <col min="15873" max="15873" width="5.42578125" style="180" customWidth="1"/>
    <col min="15874" max="16128" width="11.42578125" style="180"/>
    <col min="16129" max="16129" width="5.42578125" style="180" customWidth="1"/>
    <col min="16130" max="16384" width="11.42578125" style="180"/>
  </cols>
  <sheetData>
    <row r="1" spans="1:18" ht="16.5" thickTop="1">
      <c r="A1" s="1355"/>
      <c r="B1" s="458" t="s">
        <v>222</v>
      </c>
      <c r="C1" s="460"/>
      <c r="D1" s="460"/>
      <c r="E1" s="460"/>
      <c r="F1" s="460"/>
      <c r="G1" s="460"/>
      <c r="H1" s="460"/>
      <c r="I1" s="460"/>
      <c r="J1" s="460"/>
      <c r="K1" s="460"/>
      <c r="L1" s="460"/>
      <c r="M1" s="460"/>
      <c r="N1" s="460"/>
      <c r="O1" s="460"/>
      <c r="P1" s="460"/>
      <c r="Q1" s="460"/>
      <c r="R1" s="461"/>
    </row>
    <row r="2" spans="1:18" ht="13.5" thickBot="1">
      <c r="A2" s="481"/>
      <c r="B2" s="179"/>
      <c r="C2" s="179"/>
      <c r="D2" s="179"/>
      <c r="E2" s="179"/>
      <c r="F2" s="179"/>
      <c r="G2" s="179"/>
      <c r="H2" s="179"/>
      <c r="I2" s="179"/>
      <c r="J2" s="179"/>
      <c r="K2" s="179"/>
      <c r="L2" s="179"/>
      <c r="M2" s="179"/>
      <c r="N2" s="179"/>
      <c r="O2" s="179"/>
      <c r="P2" s="179"/>
      <c r="Q2" s="179"/>
      <c r="R2" s="463"/>
    </row>
    <row r="3" spans="1:18" ht="15.75" thickTop="1">
      <c r="A3" s="1356"/>
      <c r="B3" s="1357" t="s">
        <v>1167</v>
      </c>
      <c r="C3" s="460"/>
      <c r="D3" s="460"/>
      <c r="E3" s="460"/>
      <c r="F3" s="460"/>
      <c r="G3" s="460"/>
      <c r="H3" s="460"/>
      <c r="I3" s="460"/>
      <c r="J3" s="460"/>
      <c r="K3" s="460"/>
      <c r="L3" s="460"/>
      <c r="M3" s="460"/>
      <c r="N3" s="460"/>
      <c r="O3" s="460"/>
      <c r="P3" s="460"/>
      <c r="Q3" s="460"/>
      <c r="R3" s="461"/>
    </row>
    <row r="4" spans="1:18" ht="15" thickBot="1">
      <c r="A4" s="1358"/>
      <c r="B4" s="1359"/>
      <c r="C4" s="265"/>
      <c r="D4" s="265"/>
      <c r="E4" s="265"/>
      <c r="F4" s="265"/>
      <c r="G4" s="265"/>
      <c r="H4" s="265"/>
      <c r="I4" s="265"/>
      <c r="J4" s="265"/>
      <c r="K4" s="265"/>
      <c r="L4" s="265"/>
      <c r="M4" s="265"/>
      <c r="N4" s="265"/>
      <c r="O4" s="265"/>
      <c r="P4" s="265"/>
      <c r="Q4" s="265"/>
      <c r="R4" s="1360"/>
    </row>
    <row r="5" spans="1:18" ht="13.5" thickTop="1">
      <c r="A5" s="457"/>
      <c r="B5" s="464"/>
      <c r="C5" s="464"/>
      <c r="D5" s="1295" t="s">
        <v>1192</v>
      </c>
      <c r="E5" s="464"/>
      <c r="F5" s="472"/>
      <c r="G5" s="464"/>
      <c r="H5" s="464"/>
      <c r="I5" s="464"/>
      <c r="J5" s="464"/>
      <c r="K5" s="472"/>
      <c r="L5" s="464"/>
      <c r="M5" s="464"/>
      <c r="N5" s="464"/>
      <c r="O5" s="464"/>
      <c r="P5" s="464"/>
      <c r="Q5" s="464"/>
      <c r="R5" s="472"/>
    </row>
    <row r="6" spans="1:18">
      <c r="A6" s="462"/>
      <c r="D6" s="511"/>
      <c r="F6" s="466"/>
      <c r="G6" s="258"/>
      <c r="K6" s="466"/>
      <c r="R6" s="466"/>
    </row>
    <row r="7" spans="1:18" ht="13.5" thickBot="1">
      <c r="A7" s="505"/>
      <c r="B7" s="481"/>
      <c r="C7" s="480" t="s">
        <v>225</v>
      </c>
      <c r="D7" s="480" t="s">
        <v>1128</v>
      </c>
      <c r="E7" s="481"/>
      <c r="F7" s="506"/>
      <c r="G7" s="483" t="s">
        <v>228</v>
      </c>
      <c r="H7" s="484"/>
      <c r="I7" s="484"/>
      <c r="J7" s="484"/>
      <c r="K7" s="485"/>
      <c r="L7" s="482"/>
      <c r="M7" s="483" t="s">
        <v>1164</v>
      </c>
      <c r="N7" s="484"/>
      <c r="O7" s="484"/>
      <c r="P7" s="484"/>
      <c r="Q7" s="484"/>
      <c r="R7" s="506"/>
    </row>
    <row r="8" spans="1:18" ht="13.5" thickTop="1">
      <c r="A8" s="1296" t="s">
        <v>774</v>
      </c>
      <c r="B8" s="1297" t="s">
        <v>1165</v>
      </c>
      <c r="C8" s="1297"/>
      <c r="D8" s="1297"/>
      <c r="E8" s="1298"/>
      <c r="F8" s="1299" t="s">
        <v>12</v>
      </c>
      <c r="G8" s="1361" t="s">
        <v>1166</v>
      </c>
      <c r="H8" s="265"/>
      <c r="I8" s="265"/>
      <c r="J8" s="265"/>
      <c r="K8" s="265"/>
      <c r="L8" s="265"/>
      <c r="M8" s="265"/>
      <c r="N8" s="265"/>
      <c r="O8" s="265"/>
      <c r="P8" s="265"/>
      <c r="Q8" s="265"/>
      <c r="R8" s="1298"/>
    </row>
    <row r="9" spans="1:18">
      <c r="A9" s="1303"/>
      <c r="B9" s="455"/>
      <c r="C9" s="455"/>
      <c r="D9" s="455"/>
      <c r="E9" s="456"/>
      <c r="F9" s="258"/>
      <c r="G9" s="1305">
        <v>1</v>
      </c>
      <c r="H9" s="1305">
        <v>2</v>
      </c>
      <c r="I9" s="1305">
        <v>3</v>
      </c>
      <c r="J9" s="1305">
        <v>4</v>
      </c>
      <c r="K9" s="1305">
        <v>5</v>
      </c>
      <c r="L9" s="1305">
        <v>6</v>
      </c>
      <c r="M9" s="1305">
        <v>7</v>
      </c>
      <c r="N9" s="1305">
        <v>8</v>
      </c>
      <c r="O9" s="1305">
        <v>9</v>
      </c>
      <c r="P9" s="1305">
        <v>10</v>
      </c>
      <c r="Q9" s="1305">
        <v>11</v>
      </c>
      <c r="R9" s="1305">
        <v>12</v>
      </c>
    </row>
    <row r="10" spans="1:18" ht="24.95" customHeight="1">
      <c r="A10" s="1362"/>
      <c r="B10" s="1352"/>
      <c r="C10" s="1352"/>
      <c r="D10" s="1352"/>
      <c r="E10" s="1351"/>
      <c r="F10" s="1362"/>
      <c r="G10" s="1308"/>
      <c r="H10" s="1308"/>
      <c r="I10" s="1308"/>
      <c r="J10" s="1308"/>
      <c r="K10" s="1308"/>
      <c r="L10" s="1308"/>
      <c r="M10" s="1308"/>
      <c r="N10" s="1308"/>
      <c r="O10" s="1308"/>
      <c r="P10" s="1308"/>
      <c r="Q10" s="1308"/>
      <c r="R10" s="1308"/>
    </row>
    <row r="11" spans="1:18" ht="24.95" customHeight="1">
      <c r="A11" s="1303"/>
      <c r="B11" s="455"/>
      <c r="C11" s="455"/>
      <c r="D11" s="455"/>
      <c r="E11" s="456"/>
      <c r="F11" s="1303"/>
      <c r="G11" s="1308"/>
      <c r="H11" s="1308"/>
      <c r="I11" s="1308"/>
      <c r="J11" s="1308"/>
      <c r="K11" s="1308"/>
      <c r="L11" s="1308"/>
      <c r="M11" s="1308"/>
      <c r="N11" s="1308"/>
      <c r="O11" s="1308"/>
      <c r="P11" s="1308"/>
      <c r="Q11" s="1308"/>
      <c r="R11" s="1308"/>
    </row>
    <row r="12" spans="1:18" ht="24.95" customHeight="1">
      <c r="A12" s="1362"/>
      <c r="B12" s="1352"/>
      <c r="C12" s="1352"/>
      <c r="D12" s="1352"/>
      <c r="E12" s="1351"/>
      <c r="F12" s="1362"/>
      <c r="G12" s="1308"/>
      <c r="H12" s="1308"/>
      <c r="I12" s="1308"/>
      <c r="J12" s="1308"/>
      <c r="K12" s="1308"/>
      <c r="L12" s="1308"/>
      <c r="M12" s="1308"/>
      <c r="N12" s="1308"/>
      <c r="O12" s="1308"/>
      <c r="P12" s="1308"/>
      <c r="Q12" s="1308"/>
      <c r="R12" s="1308"/>
    </row>
    <row r="13" spans="1:18" ht="24.95" customHeight="1">
      <c r="A13" s="1303"/>
      <c r="B13" s="455"/>
      <c r="C13" s="455"/>
      <c r="D13" s="455"/>
      <c r="E13" s="456"/>
      <c r="F13" s="1303"/>
      <c r="G13" s="1308"/>
      <c r="H13" s="1308"/>
      <c r="I13" s="1308"/>
      <c r="J13" s="1308"/>
      <c r="K13" s="1308"/>
      <c r="L13" s="1308"/>
      <c r="M13" s="1308"/>
      <c r="N13" s="1308"/>
      <c r="O13" s="1308"/>
      <c r="P13" s="1308"/>
      <c r="Q13" s="1308"/>
      <c r="R13" s="1308"/>
    </row>
    <row r="14" spans="1:18" ht="24.95" customHeight="1">
      <c r="A14" s="1362"/>
      <c r="B14" s="1352"/>
      <c r="C14" s="1352"/>
      <c r="D14" s="1352"/>
      <c r="E14" s="1351"/>
      <c r="F14" s="1362"/>
      <c r="G14" s="1308"/>
      <c r="H14" s="1308"/>
      <c r="I14" s="1308"/>
      <c r="J14" s="1308"/>
      <c r="K14" s="1308"/>
      <c r="L14" s="1308"/>
      <c r="M14" s="1308"/>
      <c r="N14" s="1308"/>
      <c r="O14" s="1308"/>
      <c r="P14" s="1308"/>
      <c r="Q14" s="1308"/>
      <c r="R14" s="1308"/>
    </row>
    <row r="15" spans="1:18" ht="24.95" customHeight="1">
      <c r="A15" s="1303"/>
      <c r="B15" s="455"/>
      <c r="C15" s="455"/>
      <c r="D15" s="455"/>
      <c r="E15" s="456"/>
      <c r="F15" s="1303"/>
      <c r="G15" s="1308"/>
      <c r="H15" s="1308"/>
      <c r="I15" s="1308"/>
      <c r="J15" s="1308"/>
      <c r="K15" s="1308"/>
      <c r="L15" s="1308"/>
      <c r="M15" s="1308"/>
      <c r="N15" s="1308"/>
      <c r="O15" s="1308"/>
      <c r="P15" s="1308"/>
      <c r="Q15" s="1308"/>
      <c r="R15" s="1308"/>
    </row>
    <row r="16" spans="1:18" ht="24.95" customHeight="1">
      <c r="A16" s="1362"/>
      <c r="B16" s="1352"/>
      <c r="C16" s="1352"/>
      <c r="D16" s="1352"/>
      <c r="E16" s="1351"/>
      <c r="F16" s="1362"/>
      <c r="G16" s="1308"/>
      <c r="H16" s="1308"/>
      <c r="I16" s="1308"/>
      <c r="J16" s="1308"/>
      <c r="K16" s="1308"/>
      <c r="L16" s="1308"/>
      <c r="M16" s="1308"/>
      <c r="N16" s="1308"/>
      <c r="O16" s="1308"/>
      <c r="P16" s="1308"/>
      <c r="Q16" s="1308"/>
      <c r="R16" s="1308"/>
    </row>
    <row r="17" spans="1:19" ht="24.95" customHeight="1">
      <c r="A17" s="1303"/>
      <c r="B17" s="455"/>
      <c r="C17" s="455"/>
      <c r="D17" s="455"/>
      <c r="E17" s="456"/>
      <c r="F17" s="1303"/>
      <c r="G17" s="1308"/>
      <c r="H17" s="1308"/>
      <c r="I17" s="1308"/>
      <c r="J17" s="1308"/>
      <c r="K17" s="1308"/>
      <c r="L17" s="1308"/>
      <c r="M17" s="1308"/>
      <c r="N17" s="1308"/>
      <c r="O17" s="1308"/>
      <c r="P17" s="1308"/>
      <c r="Q17" s="1308"/>
      <c r="R17" s="1308"/>
    </row>
    <row r="18" spans="1:19" ht="24.95" customHeight="1">
      <c r="A18" s="1362"/>
      <c r="B18" s="1352"/>
      <c r="C18" s="1352"/>
      <c r="D18" s="1352"/>
      <c r="E18" s="1351"/>
      <c r="F18" s="1362"/>
      <c r="G18" s="1308"/>
      <c r="H18" s="1308"/>
      <c r="I18" s="1308"/>
      <c r="J18" s="1308"/>
      <c r="K18" s="1308"/>
      <c r="L18" s="1308"/>
      <c r="M18" s="1308"/>
      <c r="N18" s="1308"/>
      <c r="O18" s="1308"/>
      <c r="P18" s="1308"/>
      <c r="Q18" s="1308"/>
      <c r="R18" s="1308"/>
    </row>
    <row r="19" spans="1:19" ht="24.95" customHeight="1">
      <c r="A19" s="1303"/>
      <c r="B19" s="455"/>
      <c r="C19" s="455"/>
      <c r="D19" s="455"/>
      <c r="E19" s="456"/>
      <c r="F19" s="1303"/>
      <c r="G19" s="1308"/>
      <c r="H19" s="1308"/>
      <c r="I19" s="1308"/>
      <c r="J19" s="1308"/>
      <c r="K19" s="1308"/>
      <c r="L19" s="1308"/>
      <c r="M19" s="1308"/>
      <c r="N19" s="1308"/>
      <c r="O19" s="1308"/>
      <c r="P19" s="1308"/>
      <c r="Q19" s="1308"/>
      <c r="R19" s="1308"/>
    </row>
    <row r="20" spans="1:19" ht="24.95" customHeight="1">
      <c r="A20" s="1363"/>
      <c r="B20" s="258"/>
      <c r="C20" s="258"/>
      <c r="D20" s="258"/>
      <c r="E20" s="436"/>
      <c r="F20" s="1363"/>
      <c r="G20" s="1308"/>
      <c r="H20" s="1308"/>
      <c r="I20" s="1308"/>
      <c r="J20" s="1308"/>
      <c r="K20" s="1308"/>
      <c r="L20" s="1308"/>
      <c r="M20" s="1308"/>
      <c r="N20" s="1308"/>
      <c r="O20" s="1308"/>
      <c r="P20" s="1308"/>
      <c r="Q20" s="1308"/>
      <c r="R20" s="1308"/>
    </row>
    <row r="21" spans="1:19" ht="24.95" customHeight="1">
      <c r="A21" s="1303"/>
      <c r="B21" s="455"/>
      <c r="C21" s="455"/>
      <c r="D21" s="455"/>
      <c r="E21" s="456"/>
      <c r="F21" s="1303"/>
      <c r="G21" s="1308"/>
      <c r="H21" s="1308"/>
      <c r="I21" s="1308"/>
      <c r="J21" s="1308"/>
      <c r="K21" s="1308"/>
      <c r="L21" s="1308"/>
      <c r="M21" s="1308"/>
      <c r="N21" s="1308"/>
      <c r="O21" s="1308"/>
      <c r="P21" s="1308"/>
      <c r="Q21" s="1308"/>
      <c r="R21" s="1308"/>
    </row>
    <row r="22" spans="1:19" ht="24.95" customHeight="1">
      <c r="A22" s="1363"/>
      <c r="B22" s="258"/>
      <c r="C22" s="258"/>
      <c r="D22" s="258"/>
      <c r="E22" s="436"/>
      <c r="F22" s="1363"/>
      <c r="G22" s="1308"/>
      <c r="H22" s="1308"/>
      <c r="I22" s="1308"/>
      <c r="J22" s="1308"/>
      <c r="K22" s="1308"/>
      <c r="L22" s="1308"/>
      <c r="M22" s="1308"/>
      <c r="N22" s="1308"/>
      <c r="O22" s="1308"/>
      <c r="P22" s="1308"/>
      <c r="Q22" s="1308"/>
      <c r="R22" s="1308"/>
    </row>
    <row r="23" spans="1:19" ht="24.95" customHeight="1">
      <c r="A23" s="1303"/>
      <c r="B23" s="455"/>
      <c r="C23" s="455"/>
      <c r="D23" s="455"/>
      <c r="E23" s="456"/>
      <c r="F23" s="1303"/>
      <c r="G23" s="1308"/>
      <c r="H23" s="1308"/>
      <c r="I23" s="1308"/>
      <c r="J23" s="1308"/>
      <c r="K23" s="1308"/>
      <c r="L23" s="1308"/>
      <c r="M23" s="1308"/>
      <c r="N23" s="1308"/>
      <c r="O23" s="1308"/>
      <c r="P23" s="1308"/>
      <c r="Q23" s="1308"/>
      <c r="R23" s="1308"/>
    </row>
    <row r="24" spans="1:19" ht="24.95" customHeight="1">
      <c r="A24" s="1363"/>
      <c r="B24" s="258"/>
      <c r="C24" s="258"/>
      <c r="D24" s="258"/>
      <c r="E24" s="436"/>
      <c r="F24" s="1363"/>
      <c r="G24" s="1308"/>
      <c r="H24" s="1308"/>
      <c r="I24" s="1308"/>
      <c r="J24" s="1308"/>
      <c r="K24" s="1308"/>
      <c r="L24" s="1308"/>
      <c r="M24" s="1308"/>
      <c r="N24" s="1308"/>
      <c r="O24" s="1308"/>
      <c r="P24" s="1308"/>
      <c r="Q24" s="1308"/>
      <c r="R24" s="1308"/>
    </row>
    <row r="25" spans="1:19" ht="24.95" customHeight="1">
      <c r="A25" s="1303"/>
      <c r="B25" s="455"/>
      <c r="C25" s="455"/>
      <c r="D25" s="455"/>
      <c r="E25" s="456"/>
      <c r="F25" s="1303"/>
      <c r="G25" s="1308"/>
      <c r="H25" s="1308"/>
      <c r="I25" s="1308"/>
      <c r="J25" s="1308"/>
      <c r="K25" s="1308"/>
      <c r="L25" s="1308"/>
      <c r="M25" s="1308"/>
      <c r="N25" s="1308"/>
      <c r="O25" s="1308"/>
      <c r="P25" s="1308"/>
      <c r="Q25" s="1308"/>
      <c r="R25" s="1308"/>
    </row>
    <row r="26" spans="1:19">
      <c r="A26" s="1323" t="s">
        <v>1143</v>
      </c>
      <c r="B26" s="1350"/>
      <c r="C26" s="1351"/>
      <c r="D26" s="1326" t="s">
        <v>1144</v>
      </c>
      <c r="E26" s="1327"/>
      <c r="F26" s="1325"/>
      <c r="G26" s="1349"/>
      <c r="H26" s="1308"/>
      <c r="I26" s="1308"/>
      <c r="J26" s="1308"/>
      <c r="K26" s="1308"/>
      <c r="L26" s="1308"/>
      <c r="M26" s="1308"/>
      <c r="N26" s="1308"/>
      <c r="O26" s="1308"/>
      <c r="P26" s="1308"/>
      <c r="Q26" s="1308"/>
      <c r="R26" s="1308"/>
    </row>
    <row r="27" spans="1:19">
      <c r="A27" s="1330" t="s">
        <v>1145</v>
      </c>
      <c r="B27" s="1331"/>
      <c r="C27" s="436"/>
      <c r="D27" s="1326" t="s">
        <v>1160</v>
      </c>
      <c r="E27" s="1327"/>
      <c r="F27" s="1325"/>
      <c r="G27" s="1349"/>
      <c r="H27" s="1308"/>
      <c r="I27" s="1308"/>
      <c r="J27" s="1308"/>
      <c r="K27" s="1308"/>
      <c r="L27" s="1308"/>
      <c r="M27" s="1308"/>
      <c r="N27" s="1308"/>
      <c r="O27" s="1308"/>
      <c r="P27" s="1308"/>
      <c r="Q27" s="1308"/>
      <c r="R27" s="1308"/>
    </row>
    <row r="28" spans="1:19">
      <c r="A28" s="1330" t="s">
        <v>1147</v>
      </c>
      <c r="B28" s="273"/>
      <c r="C28" s="436"/>
      <c r="D28" s="1332" t="s">
        <v>1161</v>
      </c>
      <c r="E28" s="1333"/>
      <c r="F28" s="456"/>
      <c r="G28" s="1303"/>
      <c r="H28" s="1303"/>
      <c r="I28" s="1303"/>
      <c r="J28" s="1303"/>
      <c r="K28" s="1303"/>
      <c r="L28" s="1303"/>
      <c r="M28" s="1303"/>
      <c r="N28" s="1303"/>
      <c r="O28" s="1303"/>
      <c r="P28" s="1303"/>
      <c r="Q28" s="1303"/>
      <c r="R28" s="1303"/>
    </row>
    <row r="29" spans="1:19">
      <c r="A29" s="1336" t="s">
        <v>1149</v>
      </c>
      <c r="B29" s="1332"/>
      <c r="C29" s="456"/>
      <c r="D29" s="1326" t="s">
        <v>1162</v>
      </c>
      <c r="E29" s="1327"/>
      <c r="F29" s="1308"/>
      <c r="G29" s="1308"/>
      <c r="H29" s="1308"/>
      <c r="I29" s="1308"/>
      <c r="J29" s="1308"/>
      <c r="K29" s="1308"/>
      <c r="L29" s="1308"/>
      <c r="M29" s="1308"/>
      <c r="N29" s="1308"/>
      <c r="O29" s="1308"/>
      <c r="P29" s="1308"/>
      <c r="Q29" s="1308"/>
      <c r="R29" s="1308"/>
    </row>
    <row r="30" spans="1:19">
      <c r="A30" s="431"/>
      <c r="I30" s="431"/>
      <c r="R30" s="1351"/>
    </row>
    <row r="31" spans="1:19">
      <c r="A31" s="454"/>
      <c r="B31" s="1353" t="s">
        <v>249</v>
      </c>
      <c r="C31" s="1354"/>
      <c r="D31" s="455"/>
      <c r="E31" s="455"/>
      <c r="F31" s="455"/>
      <c r="G31" s="455"/>
      <c r="H31" s="455"/>
      <c r="I31" s="454" t="s">
        <v>250</v>
      </c>
      <c r="J31" s="455"/>
      <c r="K31" s="455"/>
      <c r="L31" s="455" t="s">
        <v>225</v>
      </c>
      <c r="M31" s="455"/>
      <c r="N31" s="455"/>
      <c r="O31" s="455"/>
      <c r="P31" s="455"/>
      <c r="Q31" s="455"/>
      <c r="R31" s="456"/>
      <c r="S31" s="431"/>
    </row>
  </sheetData>
  <printOptions horizontalCentered="1" gridLinesSet="0"/>
  <pageMargins left="0.19685039370078741" right="0.19685039370078741" top="0.39370078740157483" bottom="0.39370078740157483" header="0" footer="0"/>
  <pageSetup scale="55" orientation="landscape" horizontalDpi="120" verticalDpi="14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zoomScale="75" workbookViewId="0">
      <selection activeCell="D21" sqref="D21"/>
    </sheetView>
  </sheetViews>
  <sheetFormatPr baseColWidth="10" defaultRowHeight="12.75"/>
  <cols>
    <col min="1" max="1" width="3.7109375" style="180" customWidth="1"/>
    <col min="2" max="2" width="12.7109375" style="180" customWidth="1"/>
    <col min="3" max="3" width="19.7109375" style="180" customWidth="1"/>
    <col min="4" max="5" width="25.7109375" style="1374" customWidth="1"/>
    <col min="6" max="7" width="12.7109375" style="180" customWidth="1"/>
    <col min="8" max="8" width="13.7109375" style="180" customWidth="1"/>
    <col min="9" max="9" width="18.7109375" style="180" customWidth="1"/>
    <col min="10" max="11" width="25.7109375" style="180" customWidth="1"/>
    <col min="12" max="12" width="12.7109375" style="180" customWidth="1"/>
    <col min="13" max="14" width="15.7109375" style="180" customWidth="1"/>
    <col min="15" max="15" width="22.5703125" style="180" customWidth="1"/>
    <col min="16" max="256" width="11.42578125" style="180"/>
    <col min="257" max="257" width="3.7109375" style="180" customWidth="1"/>
    <col min="258" max="258" width="12.7109375" style="180" customWidth="1"/>
    <col min="259" max="259" width="19.7109375" style="180" customWidth="1"/>
    <col min="260" max="261" width="25.7109375" style="180" customWidth="1"/>
    <col min="262" max="263" width="12.7109375" style="180" customWidth="1"/>
    <col min="264" max="264" width="13.7109375" style="180" customWidth="1"/>
    <col min="265" max="265" width="18.7109375" style="180" customWidth="1"/>
    <col min="266" max="267" width="25.7109375" style="180" customWidth="1"/>
    <col min="268" max="268" width="12.7109375" style="180" customWidth="1"/>
    <col min="269" max="270" width="15.7109375" style="180" customWidth="1"/>
    <col min="271" max="271" width="22.5703125" style="180" customWidth="1"/>
    <col min="272" max="512" width="11.42578125" style="180"/>
    <col min="513" max="513" width="3.7109375" style="180" customWidth="1"/>
    <col min="514" max="514" width="12.7109375" style="180" customWidth="1"/>
    <col min="515" max="515" width="19.7109375" style="180" customWidth="1"/>
    <col min="516" max="517" width="25.7109375" style="180" customWidth="1"/>
    <col min="518" max="519" width="12.7109375" style="180" customWidth="1"/>
    <col min="520" max="520" width="13.7109375" style="180" customWidth="1"/>
    <col min="521" max="521" width="18.7109375" style="180" customWidth="1"/>
    <col min="522" max="523" width="25.7109375" style="180" customWidth="1"/>
    <col min="524" max="524" width="12.7109375" style="180" customWidth="1"/>
    <col min="525" max="526" width="15.7109375" style="180" customWidth="1"/>
    <col min="527" max="527" width="22.5703125" style="180" customWidth="1"/>
    <col min="528" max="768" width="11.42578125" style="180"/>
    <col min="769" max="769" width="3.7109375" style="180" customWidth="1"/>
    <col min="770" max="770" width="12.7109375" style="180" customWidth="1"/>
    <col min="771" max="771" width="19.7109375" style="180" customWidth="1"/>
    <col min="772" max="773" width="25.7109375" style="180" customWidth="1"/>
    <col min="774" max="775" width="12.7109375" style="180" customWidth="1"/>
    <col min="776" max="776" width="13.7109375" style="180" customWidth="1"/>
    <col min="777" max="777" width="18.7109375" style="180" customWidth="1"/>
    <col min="778" max="779" width="25.7109375" style="180" customWidth="1"/>
    <col min="780" max="780" width="12.7109375" style="180" customWidth="1"/>
    <col min="781" max="782" width="15.7109375" style="180" customWidth="1"/>
    <col min="783" max="783" width="22.5703125" style="180" customWidth="1"/>
    <col min="784" max="1024" width="11.42578125" style="180"/>
    <col min="1025" max="1025" width="3.7109375" style="180" customWidth="1"/>
    <col min="1026" max="1026" width="12.7109375" style="180" customWidth="1"/>
    <col min="1027" max="1027" width="19.7109375" style="180" customWidth="1"/>
    <col min="1028" max="1029" width="25.7109375" style="180" customWidth="1"/>
    <col min="1030" max="1031" width="12.7109375" style="180" customWidth="1"/>
    <col min="1032" max="1032" width="13.7109375" style="180" customWidth="1"/>
    <col min="1033" max="1033" width="18.7109375" style="180" customWidth="1"/>
    <col min="1034" max="1035" width="25.7109375" style="180" customWidth="1"/>
    <col min="1036" max="1036" width="12.7109375" style="180" customWidth="1"/>
    <col min="1037" max="1038" width="15.7109375" style="180" customWidth="1"/>
    <col min="1039" max="1039" width="22.5703125" style="180" customWidth="1"/>
    <col min="1040" max="1280" width="11.42578125" style="180"/>
    <col min="1281" max="1281" width="3.7109375" style="180" customWidth="1"/>
    <col min="1282" max="1282" width="12.7109375" style="180" customWidth="1"/>
    <col min="1283" max="1283" width="19.7109375" style="180" customWidth="1"/>
    <col min="1284" max="1285" width="25.7109375" style="180" customWidth="1"/>
    <col min="1286" max="1287" width="12.7109375" style="180" customWidth="1"/>
    <col min="1288" max="1288" width="13.7109375" style="180" customWidth="1"/>
    <col min="1289" max="1289" width="18.7109375" style="180" customWidth="1"/>
    <col min="1290" max="1291" width="25.7109375" style="180" customWidth="1"/>
    <col min="1292" max="1292" width="12.7109375" style="180" customWidth="1"/>
    <col min="1293" max="1294" width="15.7109375" style="180" customWidth="1"/>
    <col min="1295" max="1295" width="22.5703125" style="180" customWidth="1"/>
    <col min="1296" max="1536" width="11.42578125" style="180"/>
    <col min="1537" max="1537" width="3.7109375" style="180" customWidth="1"/>
    <col min="1538" max="1538" width="12.7109375" style="180" customWidth="1"/>
    <col min="1539" max="1539" width="19.7109375" style="180" customWidth="1"/>
    <col min="1540" max="1541" width="25.7109375" style="180" customWidth="1"/>
    <col min="1542" max="1543" width="12.7109375" style="180" customWidth="1"/>
    <col min="1544" max="1544" width="13.7109375" style="180" customWidth="1"/>
    <col min="1545" max="1545" width="18.7109375" style="180" customWidth="1"/>
    <col min="1546" max="1547" width="25.7109375" style="180" customWidth="1"/>
    <col min="1548" max="1548" width="12.7109375" style="180" customWidth="1"/>
    <col min="1549" max="1550" width="15.7109375" style="180" customWidth="1"/>
    <col min="1551" max="1551" width="22.5703125" style="180" customWidth="1"/>
    <col min="1552" max="1792" width="11.42578125" style="180"/>
    <col min="1793" max="1793" width="3.7109375" style="180" customWidth="1"/>
    <col min="1794" max="1794" width="12.7109375" style="180" customWidth="1"/>
    <col min="1795" max="1795" width="19.7109375" style="180" customWidth="1"/>
    <col min="1796" max="1797" width="25.7109375" style="180" customWidth="1"/>
    <col min="1798" max="1799" width="12.7109375" style="180" customWidth="1"/>
    <col min="1800" max="1800" width="13.7109375" style="180" customWidth="1"/>
    <col min="1801" max="1801" width="18.7109375" style="180" customWidth="1"/>
    <col min="1802" max="1803" width="25.7109375" style="180" customWidth="1"/>
    <col min="1804" max="1804" width="12.7109375" style="180" customWidth="1"/>
    <col min="1805" max="1806" width="15.7109375" style="180" customWidth="1"/>
    <col min="1807" max="1807" width="22.5703125" style="180" customWidth="1"/>
    <col min="1808" max="2048" width="11.42578125" style="180"/>
    <col min="2049" max="2049" width="3.7109375" style="180" customWidth="1"/>
    <col min="2050" max="2050" width="12.7109375" style="180" customWidth="1"/>
    <col min="2051" max="2051" width="19.7109375" style="180" customWidth="1"/>
    <col min="2052" max="2053" width="25.7109375" style="180" customWidth="1"/>
    <col min="2054" max="2055" width="12.7109375" style="180" customWidth="1"/>
    <col min="2056" max="2056" width="13.7109375" style="180" customWidth="1"/>
    <col min="2057" max="2057" width="18.7109375" style="180" customWidth="1"/>
    <col min="2058" max="2059" width="25.7109375" style="180" customWidth="1"/>
    <col min="2060" max="2060" width="12.7109375" style="180" customWidth="1"/>
    <col min="2061" max="2062" width="15.7109375" style="180" customWidth="1"/>
    <col min="2063" max="2063" width="22.5703125" style="180" customWidth="1"/>
    <col min="2064" max="2304" width="11.42578125" style="180"/>
    <col min="2305" max="2305" width="3.7109375" style="180" customWidth="1"/>
    <col min="2306" max="2306" width="12.7109375" style="180" customWidth="1"/>
    <col min="2307" max="2307" width="19.7109375" style="180" customWidth="1"/>
    <col min="2308" max="2309" width="25.7109375" style="180" customWidth="1"/>
    <col min="2310" max="2311" width="12.7109375" style="180" customWidth="1"/>
    <col min="2312" max="2312" width="13.7109375" style="180" customWidth="1"/>
    <col min="2313" max="2313" width="18.7109375" style="180" customWidth="1"/>
    <col min="2314" max="2315" width="25.7109375" style="180" customWidth="1"/>
    <col min="2316" max="2316" width="12.7109375" style="180" customWidth="1"/>
    <col min="2317" max="2318" width="15.7109375" style="180" customWidth="1"/>
    <col min="2319" max="2319" width="22.5703125" style="180" customWidth="1"/>
    <col min="2320" max="2560" width="11.42578125" style="180"/>
    <col min="2561" max="2561" width="3.7109375" style="180" customWidth="1"/>
    <col min="2562" max="2562" width="12.7109375" style="180" customWidth="1"/>
    <col min="2563" max="2563" width="19.7109375" style="180" customWidth="1"/>
    <col min="2564" max="2565" width="25.7109375" style="180" customWidth="1"/>
    <col min="2566" max="2567" width="12.7109375" style="180" customWidth="1"/>
    <col min="2568" max="2568" width="13.7109375" style="180" customWidth="1"/>
    <col min="2569" max="2569" width="18.7109375" style="180" customWidth="1"/>
    <col min="2570" max="2571" width="25.7109375" style="180" customWidth="1"/>
    <col min="2572" max="2572" width="12.7109375" style="180" customWidth="1"/>
    <col min="2573" max="2574" width="15.7109375" style="180" customWidth="1"/>
    <col min="2575" max="2575" width="22.5703125" style="180" customWidth="1"/>
    <col min="2576" max="2816" width="11.42578125" style="180"/>
    <col min="2817" max="2817" width="3.7109375" style="180" customWidth="1"/>
    <col min="2818" max="2818" width="12.7109375" style="180" customWidth="1"/>
    <col min="2819" max="2819" width="19.7109375" style="180" customWidth="1"/>
    <col min="2820" max="2821" width="25.7109375" style="180" customWidth="1"/>
    <col min="2822" max="2823" width="12.7109375" style="180" customWidth="1"/>
    <col min="2824" max="2824" width="13.7109375" style="180" customWidth="1"/>
    <col min="2825" max="2825" width="18.7109375" style="180" customWidth="1"/>
    <col min="2826" max="2827" width="25.7109375" style="180" customWidth="1"/>
    <col min="2828" max="2828" width="12.7109375" style="180" customWidth="1"/>
    <col min="2829" max="2830" width="15.7109375" style="180" customWidth="1"/>
    <col min="2831" max="2831" width="22.5703125" style="180" customWidth="1"/>
    <col min="2832" max="3072" width="11.42578125" style="180"/>
    <col min="3073" max="3073" width="3.7109375" style="180" customWidth="1"/>
    <col min="3074" max="3074" width="12.7109375" style="180" customWidth="1"/>
    <col min="3075" max="3075" width="19.7109375" style="180" customWidth="1"/>
    <col min="3076" max="3077" width="25.7109375" style="180" customWidth="1"/>
    <col min="3078" max="3079" width="12.7109375" style="180" customWidth="1"/>
    <col min="3080" max="3080" width="13.7109375" style="180" customWidth="1"/>
    <col min="3081" max="3081" width="18.7109375" style="180" customWidth="1"/>
    <col min="3082" max="3083" width="25.7109375" style="180" customWidth="1"/>
    <col min="3084" max="3084" width="12.7109375" style="180" customWidth="1"/>
    <col min="3085" max="3086" width="15.7109375" style="180" customWidth="1"/>
    <col min="3087" max="3087" width="22.5703125" style="180" customWidth="1"/>
    <col min="3088" max="3328" width="11.42578125" style="180"/>
    <col min="3329" max="3329" width="3.7109375" style="180" customWidth="1"/>
    <col min="3330" max="3330" width="12.7109375" style="180" customWidth="1"/>
    <col min="3331" max="3331" width="19.7109375" style="180" customWidth="1"/>
    <col min="3332" max="3333" width="25.7109375" style="180" customWidth="1"/>
    <col min="3334" max="3335" width="12.7109375" style="180" customWidth="1"/>
    <col min="3336" max="3336" width="13.7109375" style="180" customWidth="1"/>
    <col min="3337" max="3337" width="18.7109375" style="180" customWidth="1"/>
    <col min="3338" max="3339" width="25.7109375" style="180" customWidth="1"/>
    <col min="3340" max="3340" width="12.7109375" style="180" customWidth="1"/>
    <col min="3341" max="3342" width="15.7109375" style="180" customWidth="1"/>
    <col min="3343" max="3343" width="22.5703125" style="180" customWidth="1"/>
    <col min="3344" max="3584" width="11.42578125" style="180"/>
    <col min="3585" max="3585" width="3.7109375" style="180" customWidth="1"/>
    <col min="3586" max="3586" width="12.7109375" style="180" customWidth="1"/>
    <col min="3587" max="3587" width="19.7109375" style="180" customWidth="1"/>
    <col min="3588" max="3589" width="25.7109375" style="180" customWidth="1"/>
    <col min="3590" max="3591" width="12.7109375" style="180" customWidth="1"/>
    <col min="3592" max="3592" width="13.7109375" style="180" customWidth="1"/>
    <col min="3593" max="3593" width="18.7109375" style="180" customWidth="1"/>
    <col min="3594" max="3595" width="25.7109375" style="180" customWidth="1"/>
    <col min="3596" max="3596" width="12.7109375" style="180" customWidth="1"/>
    <col min="3597" max="3598" width="15.7109375" style="180" customWidth="1"/>
    <col min="3599" max="3599" width="22.5703125" style="180" customWidth="1"/>
    <col min="3600" max="3840" width="11.42578125" style="180"/>
    <col min="3841" max="3841" width="3.7109375" style="180" customWidth="1"/>
    <col min="3842" max="3842" width="12.7109375" style="180" customWidth="1"/>
    <col min="3843" max="3843" width="19.7109375" style="180" customWidth="1"/>
    <col min="3844" max="3845" width="25.7109375" style="180" customWidth="1"/>
    <col min="3846" max="3847" width="12.7109375" style="180" customWidth="1"/>
    <col min="3848" max="3848" width="13.7109375" style="180" customWidth="1"/>
    <col min="3849" max="3849" width="18.7109375" style="180" customWidth="1"/>
    <col min="3850" max="3851" width="25.7109375" style="180" customWidth="1"/>
    <col min="3852" max="3852" width="12.7109375" style="180" customWidth="1"/>
    <col min="3853" max="3854" width="15.7109375" style="180" customWidth="1"/>
    <col min="3855" max="3855" width="22.5703125" style="180" customWidth="1"/>
    <col min="3856" max="4096" width="11.42578125" style="180"/>
    <col min="4097" max="4097" width="3.7109375" style="180" customWidth="1"/>
    <col min="4098" max="4098" width="12.7109375" style="180" customWidth="1"/>
    <col min="4099" max="4099" width="19.7109375" style="180" customWidth="1"/>
    <col min="4100" max="4101" width="25.7109375" style="180" customWidth="1"/>
    <col min="4102" max="4103" width="12.7109375" style="180" customWidth="1"/>
    <col min="4104" max="4104" width="13.7109375" style="180" customWidth="1"/>
    <col min="4105" max="4105" width="18.7109375" style="180" customWidth="1"/>
    <col min="4106" max="4107" width="25.7109375" style="180" customWidth="1"/>
    <col min="4108" max="4108" width="12.7109375" style="180" customWidth="1"/>
    <col min="4109" max="4110" width="15.7109375" style="180" customWidth="1"/>
    <col min="4111" max="4111" width="22.5703125" style="180" customWidth="1"/>
    <col min="4112" max="4352" width="11.42578125" style="180"/>
    <col min="4353" max="4353" width="3.7109375" style="180" customWidth="1"/>
    <col min="4354" max="4354" width="12.7109375" style="180" customWidth="1"/>
    <col min="4355" max="4355" width="19.7109375" style="180" customWidth="1"/>
    <col min="4356" max="4357" width="25.7109375" style="180" customWidth="1"/>
    <col min="4358" max="4359" width="12.7109375" style="180" customWidth="1"/>
    <col min="4360" max="4360" width="13.7109375" style="180" customWidth="1"/>
    <col min="4361" max="4361" width="18.7109375" style="180" customWidth="1"/>
    <col min="4362" max="4363" width="25.7109375" style="180" customWidth="1"/>
    <col min="4364" max="4364" width="12.7109375" style="180" customWidth="1"/>
    <col min="4365" max="4366" width="15.7109375" style="180" customWidth="1"/>
    <col min="4367" max="4367" width="22.5703125" style="180" customWidth="1"/>
    <col min="4368" max="4608" width="11.42578125" style="180"/>
    <col min="4609" max="4609" width="3.7109375" style="180" customWidth="1"/>
    <col min="4610" max="4610" width="12.7109375" style="180" customWidth="1"/>
    <col min="4611" max="4611" width="19.7109375" style="180" customWidth="1"/>
    <col min="4612" max="4613" width="25.7109375" style="180" customWidth="1"/>
    <col min="4614" max="4615" width="12.7109375" style="180" customWidth="1"/>
    <col min="4616" max="4616" width="13.7109375" style="180" customWidth="1"/>
    <col min="4617" max="4617" width="18.7109375" style="180" customWidth="1"/>
    <col min="4618" max="4619" width="25.7109375" style="180" customWidth="1"/>
    <col min="4620" max="4620" width="12.7109375" style="180" customWidth="1"/>
    <col min="4621" max="4622" width="15.7109375" style="180" customWidth="1"/>
    <col min="4623" max="4623" width="22.5703125" style="180" customWidth="1"/>
    <col min="4624" max="4864" width="11.42578125" style="180"/>
    <col min="4865" max="4865" width="3.7109375" style="180" customWidth="1"/>
    <col min="4866" max="4866" width="12.7109375" style="180" customWidth="1"/>
    <col min="4867" max="4867" width="19.7109375" style="180" customWidth="1"/>
    <col min="4868" max="4869" width="25.7109375" style="180" customWidth="1"/>
    <col min="4870" max="4871" width="12.7109375" style="180" customWidth="1"/>
    <col min="4872" max="4872" width="13.7109375" style="180" customWidth="1"/>
    <col min="4873" max="4873" width="18.7109375" style="180" customWidth="1"/>
    <col min="4874" max="4875" width="25.7109375" style="180" customWidth="1"/>
    <col min="4876" max="4876" width="12.7109375" style="180" customWidth="1"/>
    <col min="4877" max="4878" width="15.7109375" style="180" customWidth="1"/>
    <col min="4879" max="4879" width="22.5703125" style="180" customWidth="1"/>
    <col min="4880" max="5120" width="11.42578125" style="180"/>
    <col min="5121" max="5121" width="3.7109375" style="180" customWidth="1"/>
    <col min="5122" max="5122" width="12.7109375" style="180" customWidth="1"/>
    <col min="5123" max="5123" width="19.7109375" style="180" customWidth="1"/>
    <col min="5124" max="5125" width="25.7109375" style="180" customWidth="1"/>
    <col min="5126" max="5127" width="12.7109375" style="180" customWidth="1"/>
    <col min="5128" max="5128" width="13.7109375" style="180" customWidth="1"/>
    <col min="5129" max="5129" width="18.7109375" style="180" customWidth="1"/>
    <col min="5130" max="5131" width="25.7109375" style="180" customWidth="1"/>
    <col min="5132" max="5132" width="12.7109375" style="180" customWidth="1"/>
    <col min="5133" max="5134" width="15.7109375" style="180" customWidth="1"/>
    <col min="5135" max="5135" width="22.5703125" style="180" customWidth="1"/>
    <col min="5136" max="5376" width="11.42578125" style="180"/>
    <col min="5377" max="5377" width="3.7109375" style="180" customWidth="1"/>
    <col min="5378" max="5378" width="12.7109375" style="180" customWidth="1"/>
    <col min="5379" max="5379" width="19.7109375" style="180" customWidth="1"/>
    <col min="5380" max="5381" width="25.7109375" style="180" customWidth="1"/>
    <col min="5382" max="5383" width="12.7109375" style="180" customWidth="1"/>
    <col min="5384" max="5384" width="13.7109375" style="180" customWidth="1"/>
    <col min="5385" max="5385" width="18.7109375" style="180" customWidth="1"/>
    <col min="5386" max="5387" width="25.7109375" style="180" customWidth="1"/>
    <col min="5388" max="5388" width="12.7109375" style="180" customWidth="1"/>
    <col min="5389" max="5390" width="15.7109375" style="180" customWidth="1"/>
    <col min="5391" max="5391" width="22.5703125" style="180" customWidth="1"/>
    <col min="5392" max="5632" width="11.42578125" style="180"/>
    <col min="5633" max="5633" width="3.7109375" style="180" customWidth="1"/>
    <col min="5634" max="5634" width="12.7109375" style="180" customWidth="1"/>
    <col min="5635" max="5635" width="19.7109375" style="180" customWidth="1"/>
    <col min="5636" max="5637" width="25.7109375" style="180" customWidth="1"/>
    <col min="5638" max="5639" width="12.7109375" style="180" customWidth="1"/>
    <col min="5640" max="5640" width="13.7109375" style="180" customWidth="1"/>
    <col min="5641" max="5641" width="18.7109375" style="180" customWidth="1"/>
    <col min="5642" max="5643" width="25.7109375" style="180" customWidth="1"/>
    <col min="5644" max="5644" width="12.7109375" style="180" customWidth="1"/>
    <col min="5645" max="5646" width="15.7109375" style="180" customWidth="1"/>
    <col min="5647" max="5647" width="22.5703125" style="180" customWidth="1"/>
    <col min="5648" max="5888" width="11.42578125" style="180"/>
    <col min="5889" max="5889" width="3.7109375" style="180" customWidth="1"/>
    <col min="5890" max="5890" width="12.7109375" style="180" customWidth="1"/>
    <col min="5891" max="5891" width="19.7109375" style="180" customWidth="1"/>
    <col min="5892" max="5893" width="25.7109375" style="180" customWidth="1"/>
    <col min="5894" max="5895" width="12.7109375" style="180" customWidth="1"/>
    <col min="5896" max="5896" width="13.7109375" style="180" customWidth="1"/>
    <col min="5897" max="5897" width="18.7109375" style="180" customWidth="1"/>
    <col min="5898" max="5899" width="25.7109375" style="180" customWidth="1"/>
    <col min="5900" max="5900" width="12.7109375" style="180" customWidth="1"/>
    <col min="5901" max="5902" width="15.7109375" style="180" customWidth="1"/>
    <col min="5903" max="5903" width="22.5703125" style="180" customWidth="1"/>
    <col min="5904" max="6144" width="11.42578125" style="180"/>
    <col min="6145" max="6145" width="3.7109375" style="180" customWidth="1"/>
    <col min="6146" max="6146" width="12.7109375" style="180" customWidth="1"/>
    <col min="6147" max="6147" width="19.7109375" style="180" customWidth="1"/>
    <col min="6148" max="6149" width="25.7109375" style="180" customWidth="1"/>
    <col min="6150" max="6151" width="12.7109375" style="180" customWidth="1"/>
    <col min="6152" max="6152" width="13.7109375" style="180" customWidth="1"/>
    <col min="6153" max="6153" width="18.7109375" style="180" customWidth="1"/>
    <col min="6154" max="6155" width="25.7109375" style="180" customWidth="1"/>
    <col min="6156" max="6156" width="12.7109375" style="180" customWidth="1"/>
    <col min="6157" max="6158" width="15.7109375" style="180" customWidth="1"/>
    <col min="6159" max="6159" width="22.5703125" style="180" customWidth="1"/>
    <col min="6160" max="6400" width="11.42578125" style="180"/>
    <col min="6401" max="6401" width="3.7109375" style="180" customWidth="1"/>
    <col min="6402" max="6402" width="12.7109375" style="180" customWidth="1"/>
    <col min="6403" max="6403" width="19.7109375" style="180" customWidth="1"/>
    <col min="6404" max="6405" width="25.7109375" style="180" customWidth="1"/>
    <col min="6406" max="6407" width="12.7109375" style="180" customWidth="1"/>
    <col min="6408" max="6408" width="13.7109375" style="180" customWidth="1"/>
    <col min="6409" max="6409" width="18.7109375" style="180" customWidth="1"/>
    <col min="6410" max="6411" width="25.7109375" style="180" customWidth="1"/>
    <col min="6412" max="6412" width="12.7109375" style="180" customWidth="1"/>
    <col min="6413" max="6414" width="15.7109375" style="180" customWidth="1"/>
    <col min="6415" max="6415" width="22.5703125" style="180" customWidth="1"/>
    <col min="6416" max="6656" width="11.42578125" style="180"/>
    <col min="6657" max="6657" width="3.7109375" style="180" customWidth="1"/>
    <col min="6658" max="6658" width="12.7109375" style="180" customWidth="1"/>
    <col min="6659" max="6659" width="19.7109375" style="180" customWidth="1"/>
    <col min="6660" max="6661" width="25.7109375" style="180" customWidth="1"/>
    <col min="6662" max="6663" width="12.7109375" style="180" customWidth="1"/>
    <col min="6664" max="6664" width="13.7109375" style="180" customWidth="1"/>
    <col min="6665" max="6665" width="18.7109375" style="180" customWidth="1"/>
    <col min="6666" max="6667" width="25.7109375" style="180" customWidth="1"/>
    <col min="6668" max="6668" width="12.7109375" style="180" customWidth="1"/>
    <col min="6669" max="6670" width="15.7109375" style="180" customWidth="1"/>
    <col min="6671" max="6671" width="22.5703125" style="180" customWidth="1"/>
    <col min="6672" max="6912" width="11.42578125" style="180"/>
    <col min="6913" max="6913" width="3.7109375" style="180" customWidth="1"/>
    <col min="6914" max="6914" width="12.7109375" style="180" customWidth="1"/>
    <col min="6915" max="6915" width="19.7109375" style="180" customWidth="1"/>
    <col min="6916" max="6917" width="25.7109375" style="180" customWidth="1"/>
    <col min="6918" max="6919" width="12.7109375" style="180" customWidth="1"/>
    <col min="6920" max="6920" width="13.7109375" style="180" customWidth="1"/>
    <col min="6921" max="6921" width="18.7109375" style="180" customWidth="1"/>
    <col min="6922" max="6923" width="25.7109375" style="180" customWidth="1"/>
    <col min="6924" max="6924" width="12.7109375" style="180" customWidth="1"/>
    <col min="6925" max="6926" width="15.7109375" style="180" customWidth="1"/>
    <col min="6927" max="6927" width="22.5703125" style="180" customWidth="1"/>
    <col min="6928" max="7168" width="11.42578125" style="180"/>
    <col min="7169" max="7169" width="3.7109375" style="180" customWidth="1"/>
    <col min="7170" max="7170" width="12.7109375" style="180" customWidth="1"/>
    <col min="7171" max="7171" width="19.7109375" style="180" customWidth="1"/>
    <col min="7172" max="7173" width="25.7109375" style="180" customWidth="1"/>
    <col min="7174" max="7175" width="12.7109375" style="180" customWidth="1"/>
    <col min="7176" max="7176" width="13.7109375" style="180" customWidth="1"/>
    <col min="7177" max="7177" width="18.7109375" style="180" customWidth="1"/>
    <col min="7178" max="7179" width="25.7109375" style="180" customWidth="1"/>
    <col min="7180" max="7180" width="12.7109375" style="180" customWidth="1"/>
    <col min="7181" max="7182" width="15.7109375" style="180" customWidth="1"/>
    <col min="7183" max="7183" width="22.5703125" style="180" customWidth="1"/>
    <col min="7184" max="7424" width="11.42578125" style="180"/>
    <col min="7425" max="7425" width="3.7109375" style="180" customWidth="1"/>
    <col min="7426" max="7426" width="12.7109375" style="180" customWidth="1"/>
    <col min="7427" max="7427" width="19.7109375" style="180" customWidth="1"/>
    <col min="7428" max="7429" width="25.7109375" style="180" customWidth="1"/>
    <col min="7430" max="7431" width="12.7109375" style="180" customWidth="1"/>
    <col min="7432" max="7432" width="13.7109375" style="180" customWidth="1"/>
    <col min="7433" max="7433" width="18.7109375" style="180" customWidth="1"/>
    <col min="7434" max="7435" width="25.7109375" style="180" customWidth="1"/>
    <col min="7436" max="7436" width="12.7109375" style="180" customWidth="1"/>
    <col min="7437" max="7438" width="15.7109375" style="180" customWidth="1"/>
    <col min="7439" max="7439" width="22.5703125" style="180" customWidth="1"/>
    <col min="7440" max="7680" width="11.42578125" style="180"/>
    <col min="7681" max="7681" width="3.7109375" style="180" customWidth="1"/>
    <col min="7682" max="7682" width="12.7109375" style="180" customWidth="1"/>
    <col min="7683" max="7683" width="19.7109375" style="180" customWidth="1"/>
    <col min="7684" max="7685" width="25.7109375" style="180" customWidth="1"/>
    <col min="7686" max="7687" width="12.7109375" style="180" customWidth="1"/>
    <col min="7688" max="7688" width="13.7109375" style="180" customWidth="1"/>
    <col min="7689" max="7689" width="18.7109375" style="180" customWidth="1"/>
    <col min="7690" max="7691" width="25.7109375" style="180" customWidth="1"/>
    <col min="7692" max="7692" width="12.7109375" style="180" customWidth="1"/>
    <col min="7693" max="7694" width="15.7109375" style="180" customWidth="1"/>
    <col min="7695" max="7695" width="22.5703125" style="180" customWidth="1"/>
    <col min="7696" max="7936" width="11.42578125" style="180"/>
    <col min="7937" max="7937" width="3.7109375" style="180" customWidth="1"/>
    <col min="7938" max="7938" width="12.7109375" style="180" customWidth="1"/>
    <col min="7939" max="7939" width="19.7109375" style="180" customWidth="1"/>
    <col min="7940" max="7941" width="25.7109375" style="180" customWidth="1"/>
    <col min="7942" max="7943" width="12.7109375" style="180" customWidth="1"/>
    <col min="7944" max="7944" width="13.7109375" style="180" customWidth="1"/>
    <col min="7945" max="7945" width="18.7109375" style="180" customWidth="1"/>
    <col min="7946" max="7947" width="25.7109375" style="180" customWidth="1"/>
    <col min="7948" max="7948" width="12.7109375" style="180" customWidth="1"/>
    <col min="7949" max="7950" width="15.7109375" style="180" customWidth="1"/>
    <col min="7951" max="7951" width="22.5703125" style="180" customWidth="1"/>
    <col min="7952" max="8192" width="11.42578125" style="180"/>
    <col min="8193" max="8193" width="3.7109375" style="180" customWidth="1"/>
    <col min="8194" max="8194" width="12.7109375" style="180" customWidth="1"/>
    <col min="8195" max="8195" width="19.7109375" style="180" customWidth="1"/>
    <col min="8196" max="8197" width="25.7109375" style="180" customWidth="1"/>
    <col min="8198" max="8199" width="12.7109375" style="180" customWidth="1"/>
    <col min="8200" max="8200" width="13.7109375" style="180" customWidth="1"/>
    <col min="8201" max="8201" width="18.7109375" style="180" customWidth="1"/>
    <col min="8202" max="8203" width="25.7109375" style="180" customWidth="1"/>
    <col min="8204" max="8204" width="12.7109375" style="180" customWidth="1"/>
    <col min="8205" max="8206" width="15.7109375" style="180" customWidth="1"/>
    <col min="8207" max="8207" width="22.5703125" style="180" customWidth="1"/>
    <col min="8208" max="8448" width="11.42578125" style="180"/>
    <col min="8449" max="8449" width="3.7109375" style="180" customWidth="1"/>
    <col min="8450" max="8450" width="12.7109375" style="180" customWidth="1"/>
    <col min="8451" max="8451" width="19.7109375" style="180" customWidth="1"/>
    <col min="8452" max="8453" width="25.7109375" style="180" customWidth="1"/>
    <col min="8454" max="8455" width="12.7109375" style="180" customWidth="1"/>
    <col min="8456" max="8456" width="13.7109375" style="180" customWidth="1"/>
    <col min="8457" max="8457" width="18.7109375" style="180" customWidth="1"/>
    <col min="8458" max="8459" width="25.7109375" style="180" customWidth="1"/>
    <col min="8460" max="8460" width="12.7109375" style="180" customWidth="1"/>
    <col min="8461" max="8462" width="15.7109375" style="180" customWidth="1"/>
    <col min="8463" max="8463" width="22.5703125" style="180" customWidth="1"/>
    <col min="8464" max="8704" width="11.42578125" style="180"/>
    <col min="8705" max="8705" width="3.7109375" style="180" customWidth="1"/>
    <col min="8706" max="8706" width="12.7109375" style="180" customWidth="1"/>
    <col min="8707" max="8707" width="19.7109375" style="180" customWidth="1"/>
    <col min="8708" max="8709" width="25.7109375" style="180" customWidth="1"/>
    <col min="8710" max="8711" width="12.7109375" style="180" customWidth="1"/>
    <col min="8712" max="8712" width="13.7109375" style="180" customWidth="1"/>
    <col min="8713" max="8713" width="18.7109375" style="180" customWidth="1"/>
    <col min="8714" max="8715" width="25.7109375" style="180" customWidth="1"/>
    <col min="8716" max="8716" width="12.7109375" style="180" customWidth="1"/>
    <col min="8717" max="8718" width="15.7109375" style="180" customWidth="1"/>
    <col min="8719" max="8719" width="22.5703125" style="180" customWidth="1"/>
    <col min="8720" max="8960" width="11.42578125" style="180"/>
    <col min="8961" max="8961" width="3.7109375" style="180" customWidth="1"/>
    <col min="8962" max="8962" width="12.7109375" style="180" customWidth="1"/>
    <col min="8963" max="8963" width="19.7109375" style="180" customWidth="1"/>
    <col min="8964" max="8965" width="25.7109375" style="180" customWidth="1"/>
    <col min="8966" max="8967" width="12.7109375" style="180" customWidth="1"/>
    <col min="8968" max="8968" width="13.7109375" style="180" customWidth="1"/>
    <col min="8969" max="8969" width="18.7109375" style="180" customWidth="1"/>
    <col min="8970" max="8971" width="25.7109375" style="180" customWidth="1"/>
    <col min="8972" max="8972" width="12.7109375" style="180" customWidth="1"/>
    <col min="8973" max="8974" width="15.7109375" style="180" customWidth="1"/>
    <col min="8975" max="8975" width="22.5703125" style="180" customWidth="1"/>
    <col min="8976" max="9216" width="11.42578125" style="180"/>
    <col min="9217" max="9217" width="3.7109375" style="180" customWidth="1"/>
    <col min="9218" max="9218" width="12.7109375" style="180" customWidth="1"/>
    <col min="9219" max="9219" width="19.7109375" style="180" customWidth="1"/>
    <col min="9220" max="9221" width="25.7109375" style="180" customWidth="1"/>
    <col min="9222" max="9223" width="12.7109375" style="180" customWidth="1"/>
    <col min="9224" max="9224" width="13.7109375" style="180" customWidth="1"/>
    <col min="9225" max="9225" width="18.7109375" style="180" customWidth="1"/>
    <col min="9226" max="9227" width="25.7109375" style="180" customWidth="1"/>
    <col min="9228" max="9228" width="12.7109375" style="180" customWidth="1"/>
    <col min="9229" max="9230" width="15.7109375" style="180" customWidth="1"/>
    <col min="9231" max="9231" width="22.5703125" style="180" customWidth="1"/>
    <col min="9232" max="9472" width="11.42578125" style="180"/>
    <col min="9473" max="9473" width="3.7109375" style="180" customWidth="1"/>
    <col min="9474" max="9474" width="12.7109375" style="180" customWidth="1"/>
    <col min="9475" max="9475" width="19.7109375" style="180" customWidth="1"/>
    <col min="9476" max="9477" width="25.7109375" style="180" customWidth="1"/>
    <col min="9478" max="9479" width="12.7109375" style="180" customWidth="1"/>
    <col min="9480" max="9480" width="13.7109375" style="180" customWidth="1"/>
    <col min="9481" max="9481" width="18.7109375" style="180" customWidth="1"/>
    <col min="9482" max="9483" width="25.7109375" style="180" customWidth="1"/>
    <col min="9484" max="9484" width="12.7109375" style="180" customWidth="1"/>
    <col min="9485" max="9486" width="15.7109375" style="180" customWidth="1"/>
    <col min="9487" max="9487" width="22.5703125" style="180" customWidth="1"/>
    <col min="9488" max="9728" width="11.42578125" style="180"/>
    <col min="9729" max="9729" width="3.7109375" style="180" customWidth="1"/>
    <col min="9730" max="9730" width="12.7109375" style="180" customWidth="1"/>
    <col min="9731" max="9731" width="19.7109375" style="180" customWidth="1"/>
    <col min="9732" max="9733" width="25.7109375" style="180" customWidth="1"/>
    <col min="9734" max="9735" width="12.7109375" style="180" customWidth="1"/>
    <col min="9736" max="9736" width="13.7109375" style="180" customWidth="1"/>
    <col min="9737" max="9737" width="18.7109375" style="180" customWidth="1"/>
    <col min="9738" max="9739" width="25.7109375" style="180" customWidth="1"/>
    <col min="9740" max="9740" width="12.7109375" style="180" customWidth="1"/>
    <col min="9741" max="9742" width="15.7109375" style="180" customWidth="1"/>
    <col min="9743" max="9743" width="22.5703125" style="180" customWidth="1"/>
    <col min="9744" max="9984" width="11.42578125" style="180"/>
    <col min="9985" max="9985" width="3.7109375" style="180" customWidth="1"/>
    <col min="9986" max="9986" width="12.7109375" style="180" customWidth="1"/>
    <col min="9987" max="9987" width="19.7109375" style="180" customWidth="1"/>
    <col min="9988" max="9989" width="25.7109375" style="180" customWidth="1"/>
    <col min="9990" max="9991" width="12.7109375" style="180" customWidth="1"/>
    <col min="9992" max="9992" width="13.7109375" style="180" customWidth="1"/>
    <col min="9993" max="9993" width="18.7109375" style="180" customWidth="1"/>
    <col min="9994" max="9995" width="25.7109375" style="180" customWidth="1"/>
    <col min="9996" max="9996" width="12.7109375" style="180" customWidth="1"/>
    <col min="9997" max="9998" width="15.7109375" style="180" customWidth="1"/>
    <col min="9999" max="9999" width="22.5703125" style="180" customWidth="1"/>
    <col min="10000" max="10240" width="11.42578125" style="180"/>
    <col min="10241" max="10241" width="3.7109375" style="180" customWidth="1"/>
    <col min="10242" max="10242" width="12.7109375" style="180" customWidth="1"/>
    <col min="10243" max="10243" width="19.7109375" style="180" customWidth="1"/>
    <col min="10244" max="10245" width="25.7109375" style="180" customWidth="1"/>
    <col min="10246" max="10247" width="12.7109375" style="180" customWidth="1"/>
    <col min="10248" max="10248" width="13.7109375" style="180" customWidth="1"/>
    <col min="10249" max="10249" width="18.7109375" style="180" customWidth="1"/>
    <col min="10250" max="10251" width="25.7109375" style="180" customWidth="1"/>
    <col min="10252" max="10252" width="12.7109375" style="180" customWidth="1"/>
    <col min="10253" max="10254" width="15.7109375" style="180" customWidth="1"/>
    <col min="10255" max="10255" width="22.5703125" style="180" customWidth="1"/>
    <col min="10256" max="10496" width="11.42578125" style="180"/>
    <col min="10497" max="10497" width="3.7109375" style="180" customWidth="1"/>
    <col min="10498" max="10498" width="12.7109375" style="180" customWidth="1"/>
    <col min="10499" max="10499" width="19.7109375" style="180" customWidth="1"/>
    <col min="10500" max="10501" width="25.7109375" style="180" customWidth="1"/>
    <col min="10502" max="10503" width="12.7109375" style="180" customWidth="1"/>
    <col min="10504" max="10504" width="13.7109375" style="180" customWidth="1"/>
    <col min="10505" max="10505" width="18.7109375" style="180" customWidth="1"/>
    <col min="10506" max="10507" width="25.7109375" style="180" customWidth="1"/>
    <col min="10508" max="10508" width="12.7109375" style="180" customWidth="1"/>
    <col min="10509" max="10510" width="15.7109375" style="180" customWidth="1"/>
    <col min="10511" max="10511" width="22.5703125" style="180" customWidth="1"/>
    <col min="10512" max="10752" width="11.42578125" style="180"/>
    <col min="10753" max="10753" width="3.7109375" style="180" customWidth="1"/>
    <col min="10754" max="10754" width="12.7109375" style="180" customWidth="1"/>
    <col min="10755" max="10755" width="19.7109375" style="180" customWidth="1"/>
    <col min="10756" max="10757" width="25.7109375" style="180" customWidth="1"/>
    <col min="10758" max="10759" width="12.7109375" style="180" customWidth="1"/>
    <col min="10760" max="10760" width="13.7109375" style="180" customWidth="1"/>
    <col min="10761" max="10761" width="18.7109375" style="180" customWidth="1"/>
    <col min="10762" max="10763" width="25.7109375" style="180" customWidth="1"/>
    <col min="10764" max="10764" width="12.7109375" style="180" customWidth="1"/>
    <col min="10765" max="10766" width="15.7109375" style="180" customWidth="1"/>
    <col min="10767" max="10767" width="22.5703125" style="180" customWidth="1"/>
    <col min="10768" max="11008" width="11.42578125" style="180"/>
    <col min="11009" max="11009" width="3.7109375" style="180" customWidth="1"/>
    <col min="11010" max="11010" width="12.7109375" style="180" customWidth="1"/>
    <col min="11011" max="11011" width="19.7109375" style="180" customWidth="1"/>
    <col min="11012" max="11013" width="25.7109375" style="180" customWidth="1"/>
    <col min="11014" max="11015" width="12.7109375" style="180" customWidth="1"/>
    <col min="11016" max="11016" width="13.7109375" style="180" customWidth="1"/>
    <col min="11017" max="11017" width="18.7109375" style="180" customWidth="1"/>
    <col min="11018" max="11019" width="25.7109375" style="180" customWidth="1"/>
    <col min="11020" max="11020" width="12.7109375" style="180" customWidth="1"/>
    <col min="11021" max="11022" width="15.7109375" style="180" customWidth="1"/>
    <col min="11023" max="11023" width="22.5703125" style="180" customWidth="1"/>
    <col min="11024" max="11264" width="11.42578125" style="180"/>
    <col min="11265" max="11265" width="3.7109375" style="180" customWidth="1"/>
    <col min="11266" max="11266" width="12.7109375" style="180" customWidth="1"/>
    <col min="11267" max="11267" width="19.7109375" style="180" customWidth="1"/>
    <col min="11268" max="11269" width="25.7109375" style="180" customWidth="1"/>
    <col min="11270" max="11271" width="12.7109375" style="180" customWidth="1"/>
    <col min="11272" max="11272" width="13.7109375" style="180" customWidth="1"/>
    <col min="11273" max="11273" width="18.7109375" style="180" customWidth="1"/>
    <col min="11274" max="11275" width="25.7109375" style="180" customWidth="1"/>
    <col min="11276" max="11276" width="12.7109375" style="180" customWidth="1"/>
    <col min="11277" max="11278" width="15.7109375" style="180" customWidth="1"/>
    <col min="11279" max="11279" width="22.5703125" style="180" customWidth="1"/>
    <col min="11280" max="11520" width="11.42578125" style="180"/>
    <col min="11521" max="11521" width="3.7109375" style="180" customWidth="1"/>
    <col min="11522" max="11522" width="12.7109375" style="180" customWidth="1"/>
    <col min="11523" max="11523" width="19.7109375" style="180" customWidth="1"/>
    <col min="11524" max="11525" width="25.7109375" style="180" customWidth="1"/>
    <col min="11526" max="11527" width="12.7109375" style="180" customWidth="1"/>
    <col min="11528" max="11528" width="13.7109375" style="180" customWidth="1"/>
    <col min="11529" max="11529" width="18.7109375" style="180" customWidth="1"/>
    <col min="11530" max="11531" width="25.7109375" style="180" customWidth="1"/>
    <col min="11532" max="11532" width="12.7109375" style="180" customWidth="1"/>
    <col min="11533" max="11534" width="15.7109375" style="180" customWidth="1"/>
    <col min="11535" max="11535" width="22.5703125" style="180" customWidth="1"/>
    <col min="11536" max="11776" width="11.42578125" style="180"/>
    <col min="11777" max="11777" width="3.7109375" style="180" customWidth="1"/>
    <col min="11778" max="11778" width="12.7109375" style="180" customWidth="1"/>
    <col min="11779" max="11779" width="19.7109375" style="180" customWidth="1"/>
    <col min="11780" max="11781" width="25.7109375" style="180" customWidth="1"/>
    <col min="11782" max="11783" width="12.7109375" style="180" customWidth="1"/>
    <col min="11784" max="11784" width="13.7109375" style="180" customWidth="1"/>
    <col min="11785" max="11785" width="18.7109375" style="180" customWidth="1"/>
    <col min="11786" max="11787" width="25.7109375" style="180" customWidth="1"/>
    <col min="11788" max="11788" width="12.7109375" style="180" customWidth="1"/>
    <col min="11789" max="11790" width="15.7109375" style="180" customWidth="1"/>
    <col min="11791" max="11791" width="22.5703125" style="180" customWidth="1"/>
    <col min="11792" max="12032" width="11.42578125" style="180"/>
    <col min="12033" max="12033" width="3.7109375" style="180" customWidth="1"/>
    <col min="12034" max="12034" width="12.7109375" style="180" customWidth="1"/>
    <col min="12035" max="12035" width="19.7109375" style="180" customWidth="1"/>
    <col min="12036" max="12037" width="25.7109375" style="180" customWidth="1"/>
    <col min="12038" max="12039" width="12.7109375" style="180" customWidth="1"/>
    <col min="12040" max="12040" width="13.7109375" style="180" customWidth="1"/>
    <col min="12041" max="12041" width="18.7109375" style="180" customWidth="1"/>
    <col min="12042" max="12043" width="25.7109375" style="180" customWidth="1"/>
    <col min="12044" max="12044" width="12.7109375" style="180" customWidth="1"/>
    <col min="12045" max="12046" width="15.7109375" style="180" customWidth="1"/>
    <col min="12047" max="12047" width="22.5703125" style="180" customWidth="1"/>
    <col min="12048" max="12288" width="11.42578125" style="180"/>
    <col min="12289" max="12289" width="3.7109375" style="180" customWidth="1"/>
    <col min="12290" max="12290" width="12.7109375" style="180" customWidth="1"/>
    <col min="12291" max="12291" width="19.7109375" style="180" customWidth="1"/>
    <col min="12292" max="12293" width="25.7109375" style="180" customWidth="1"/>
    <col min="12294" max="12295" width="12.7109375" style="180" customWidth="1"/>
    <col min="12296" max="12296" width="13.7109375" style="180" customWidth="1"/>
    <col min="12297" max="12297" width="18.7109375" style="180" customWidth="1"/>
    <col min="12298" max="12299" width="25.7109375" style="180" customWidth="1"/>
    <col min="12300" max="12300" width="12.7109375" style="180" customWidth="1"/>
    <col min="12301" max="12302" width="15.7109375" style="180" customWidth="1"/>
    <col min="12303" max="12303" width="22.5703125" style="180" customWidth="1"/>
    <col min="12304" max="12544" width="11.42578125" style="180"/>
    <col min="12545" max="12545" width="3.7109375" style="180" customWidth="1"/>
    <col min="12546" max="12546" width="12.7109375" style="180" customWidth="1"/>
    <col min="12547" max="12547" width="19.7109375" style="180" customWidth="1"/>
    <col min="12548" max="12549" width="25.7109375" style="180" customWidth="1"/>
    <col min="12550" max="12551" width="12.7109375" style="180" customWidth="1"/>
    <col min="12552" max="12552" width="13.7109375" style="180" customWidth="1"/>
    <col min="12553" max="12553" width="18.7109375" style="180" customWidth="1"/>
    <col min="12554" max="12555" width="25.7109375" style="180" customWidth="1"/>
    <col min="12556" max="12556" width="12.7109375" style="180" customWidth="1"/>
    <col min="12557" max="12558" width="15.7109375" style="180" customWidth="1"/>
    <col min="12559" max="12559" width="22.5703125" style="180" customWidth="1"/>
    <col min="12560" max="12800" width="11.42578125" style="180"/>
    <col min="12801" max="12801" width="3.7109375" style="180" customWidth="1"/>
    <col min="12802" max="12802" width="12.7109375" style="180" customWidth="1"/>
    <col min="12803" max="12803" width="19.7109375" style="180" customWidth="1"/>
    <col min="12804" max="12805" width="25.7109375" style="180" customWidth="1"/>
    <col min="12806" max="12807" width="12.7109375" style="180" customWidth="1"/>
    <col min="12808" max="12808" width="13.7109375" style="180" customWidth="1"/>
    <col min="12809" max="12809" width="18.7109375" style="180" customWidth="1"/>
    <col min="12810" max="12811" width="25.7109375" style="180" customWidth="1"/>
    <col min="12812" max="12812" width="12.7109375" style="180" customWidth="1"/>
    <col min="12813" max="12814" width="15.7109375" style="180" customWidth="1"/>
    <col min="12815" max="12815" width="22.5703125" style="180" customWidth="1"/>
    <col min="12816" max="13056" width="11.42578125" style="180"/>
    <col min="13057" max="13057" width="3.7109375" style="180" customWidth="1"/>
    <col min="13058" max="13058" width="12.7109375" style="180" customWidth="1"/>
    <col min="13059" max="13059" width="19.7109375" style="180" customWidth="1"/>
    <col min="13060" max="13061" width="25.7109375" style="180" customWidth="1"/>
    <col min="13062" max="13063" width="12.7109375" style="180" customWidth="1"/>
    <col min="13064" max="13064" width="13.7109375" style="180" customWidth="1"/>
    <col min="13065" max="13065" width="18.7109375" style="180" customWidth="1"/>
    <col min="13066" max="13067" width="25.7109375" style="180" customWidth="1"/>
    <col min="13068" max="13068" width="12.7109375" style="180" customWidth="1"/>
    <col min="13069" max="13070" width="15.7109375" style="180" customWidth="1"/>
    <col min="13071" max="13071" width="22.5703125" style="180" customWidth="1"/>
    <col min="13072" max="13312" width="11.42578125" style="180"/>
    <col min="13313" max="13313" width="3.7109375" style="180" customWidth="1"/>
    <col min="13314" max="13314" width="12.7109375" style="180" customWidth="1"/>
    <col min="13315" max="13315" width="19.7109375" style="180" customWidth="1"/>
    <col min="13316" max="13317" width="25.7109375" style="180" customWidth="1"/>
    <col min="13318" max="13319" width="12.7109375" style="180" customWidth="1"/>
    <col min="13320" max="13320" width="13.7109375" style="180" customWidth="1"/>
    <col min="13321" max="13321" width="18.7109375" style="180" customWidth="1"/>
    <col min="13322" max="13323" width="25.7109375" style="180" customWidth="1"/>
    <col min="13324" max="13324" width="12.7109375" style="180" customWidth="1"/>
    <col min="13325" max="13326" width="15.7109375" style="180" customWidth="1"/>
    <col min="13327" max="13327" width="22.5703125" style="180" customWidth="1"/>
    <col min="13328" max="13568" width="11.42578125" style="180"/>
    <col min="13569" max="13569" width="3.7109375" style="180" customWidth="1"/>
    <col min="13570" max="13570" width="12.7109375" style="180" customWidth="1"/>
    <col min="13571" max="13571" width="19.7109375" style="180" customWidth="1"/>
    <col min="13572" max="13573" width="25.7109375" style="180" customWidth="1"/>
    <col min="13574" max="13575" width="12.7109375" style="180" customWidth="1"/>
    <col min="13576" max="13576" width="13.7109375" style="180" customWidth="1"/>
    <col min="13577" max="13577" width="18.7109375" style="180" customWidth="1"/>
    <col min="13578" max="13579" width="25.7109375" style="180" customWidth="1"/>
    <col min="13580" max="13580" width="12.7109375" style="180" customWidth="1"/>
    <col min="13581" max="13582" width="15.7109375" style="180" customWidth="1"/>
    <col min="13583" max="13583" width="22.5703125" style="180" customWidth="1"/>
    <col min="13584" max="13824" width="11.42578125" style="180"/>
    <col min="13825" max="13825" width="3.7109375" style="180" customWidth="1"/>
    <col min="13826" max="13826" width="12.7109375" style="180" customWidth="1"/>
    <col min="13827" max="13827" width="19.7109375" style="180" customWidth="1"/>
    <col min="13828" max="13829" width="25.7109375" style="180" customWidth="1"/>
    <col min="13830" max="13831" width="12.7109375" style="180" customWidth="1"/>
    <col min="13832" max="13832" width="13.7109375" style="180" customWidth="1"/>
    <col min="13833" max="13833" width="18.7109375" style="180" customWidth="1"/>
    <col min="13834" max="13835" width="25.7109375" style="180" customWidth="1"/>
    <col min="13836" max="13836" width="12.7109375" style="180" customWidth="1"/>
    <col min="13837" max="13838" width="15.7109375" style="180" customWidth="1"/>
    <col min="13839" max="13839" width="22.5703125" style="180" customWidth="1"/>
    <col min="13840" max="14080" width="11.42578125" style="180"/>
    <col min="14081" max="14081" width="3.7109375" style="180" customWidth="1"/>
    <col min="14082" max="14082" width="12.7109375" style="180" customWidth="1"/>
    <col min="14083" max="14083" width="19.7109375" style="180" customWidth="1"/>
    <col min="14084" max="14085" width="25.7109375" style="180" customWidth="1"/>
    <col min="14086" max="14087" width="12.7109375" style="180" customWidth="1"/>
    <col min="14088" max="14088" width="13.7109375" style="180" customWidth="1"/>
    <col min="14089" max="14089" width="18.7109375" style="180" customWidth="1"/>
    <col min="14090" max="14091" width="25.7109375" style="180" customWidth="1"/>
    <col min="14092" max="14092" width="12.7109375" style="180" customWidth="1"/>
    <col min="14093" max="14094" width="15.7109375" style="180" customWidth="1"/>
    <col min="14095" max="14095" width="22.5703125" style="180" customWidth="1"/>
    <col min="14096" max="14336" width="11.42578125" style="180"/>
    <col min="14337" max="14337" width="3.7109375" style="180" customWidth="1"/>
    <col min="14338" max="14338" width="12.7109375" style="180" customWidth="1"/>
    <col min="14339" max="14339" width="19.7109375" style="180" customWidth="1"/>
    <col min="14340" max="14341" width="25.7109375" style="180" customWidth="1"/>
    <col min="14342" max="14343" width="12.7109375" style="180" customWidth="1"/>
    <col min="14344" max="14344" width="13.7109375" style="180" customWidth="1"/>
    <col min="14345" max="14345" width="18.7109375" style="180" customWidth="1"/>
    <col min="14346" max="14347" width="25.7109375" style="180" customWidth="1"/>
    <col min="14348" max="14348" width="12.7109375" style="180" customWidth="1"/>
    <col min="14349" max="14350" width="15.7109375" style="180" customWidth="1"/>
    <col min="14351" max="14351" width="22.5703125" style="180" customWidth="1"/>
    <col min="14352" max="14592" width="11.42578125" style="180"/>
    <col min="14593" max="14593" width="3.7109375" style="180" customWidth="1"/>
    <col min="14594" max="14594" width="12.7109375" style="180" customWidth="1"/>
    <col min="14595" max="14595" width="19.7109375" style="180" customWidth="1"/>
    <col min="14596" max="14597" width="25.7109375" style="180" customWidth="1"/>
    <col min="14598" max="14599" width="12.7109375" style="180" customWidth="1"/>
    <col min="14600" max="14600" width="13.7109375" style="180" customWidth="1"/>
    <col min="14601" max="14601" width="18.7109375" style="180" customWidth="1"/>
    <col min="14602" max="14603" width="25.7109375" style="180" customWidth="1"/>
    <col min="14604" max="14604" width="12.7109375" style="180" customWidth="1"/>
    <col min="14605" max="14606" width="15.7109375" style="180" customWidth="1"/>
    <col min="14607" max="14607" width="22.5703125" style="180" customWidth="1"/>
    <col min="14608" max="14848" width="11.42578125" style="180"/>
    <col min="14849" max="14849" width="3.7109375" style="180" customWidth="1"/>
    <col min="14850" max="14850" width="12.7109375" style="180" customWidth="1"/>
    <col min="14851" max="14851" width="19.7109375" style="180" customWidth="1"/>
    <col min="14852" max="14853" width="25.7109375" style="180" customWidth="1"/>
    <col min="14854" max="14855" width="12.7109375" style="180" customWidth="1"/>
    <col min="14856" max="14856" width="13.7109375" style="180" customWidth="1"/>
    <col min="14857" max="14857" width="18.7109375" style="180" customWidth="1"/>
    <col min="14858" max="14859" width="25.7109375" style="180" customWidth="1"/>
    <col min="14860" max="14860" width="12.7109375" style="180" customWidth="1"/>
    <col min="14861" max="14862" width="15.7109375" style="180" customWidth="1"/>
    <col min="14863" max="14863" width="22.5703125" style="180" customWidth="1"/>
    <col min="14864" max="15104" width="11.42578125" style="180"/>
    <col min="15105" max="15105" width="3.7109375" style="180" customWidth="1"/>
    <col min="15106" max="15106" width="12.7109375" style="180" customWidth="1"/>
    <col min="15107" max="15107" width="19.7109375" style="180" customWidth="1"/>
    <col min="15108" max="15109" width="25.7109375" style="180" customWidth="1"/>
    <col min="15110" max="15111" width="12.7109375" style="180" customWidth="1"/>
    <col min="15112" max="15112" width="13.7109375" style="180" customWidth="1"/>
    <col min="15113" max="15113" width="18.7109375" style="180" customWidth="1"/>
    <col min="15114" max="15115" width="25.7109375" style="180" customWidth="1"/>
    <col min="15116" max="15116" width="12.7109375" style="180" customWidth="1"/>
    <col min="15117" max="15118" width="15.7109375" style="180" customWidth="1"/>
    <col min="15119" max="15119" width="22.5703125" style="180" customWidth="1"/>
    <col min="15120" max="15360" width="11.42578125" style="180"/>
    <col min="15361" max="15361" width="3.7109375" style="180" customWidth="1"/>
    <col min="15362" max="15362" width="12.7109375" style="180" customWidth="1"/>
    <col min="15363" max="15363" width="19.7109375" style="180" customWidth="1"/>
    <col min="15364" max="15365" width="25.7109375" style="180" customWidth="1"/>
    <col min="15366" max="15367" width="12.7109375" style="180" customWidth="1"/>
    <col min="15368" max="15368" width="13.7109375" style="180" customWidth="1"/>
    <col min="15369" max="15369" width="18.7109375" style="180" customWidth="1"/>
    <col min="15370" max="15371" width="25.7109375" style="180" customWidth="1"/>
    <col min="15372" max="15372" width="12.7109375" style="180" customWidth="1"/>
    <col min="15373" max="15374" width="15.7109375" style="180" customWidth="1"/>
    <col min="15375" max="15375" width="22.5703125" style="180" customWidth="1"/>
    <col min="15376" max="15616" width="11.42578125" style="180"/>
    <col min="15617" max="15617" width="3.7109375" style="180" customWidth="1"/>
    <col min="15618" max="15618" width="12.7109375" style="180" customWidth="1"/>
    <col min="15619" max="15619" width="19.7109375" style="180" customWidth="1"/>
    <col min="15620" max="15621" width="25.7109375" style="180" customWidth="1"/>
    <col min="15622" max="15623" width="12.7109375" style="180" customWidth="1"/>
    <col min="15624" max="15624" width="13.7109375" style="180" customWidth="1"/>
    <col min="15625" max="15625" width="18.7109375" style="180" customWidth="1"/>
    <col min="15626" max="15627" width="25.7109375" style="180" customWidth="1"/>
    <col min="15628" max="15628" width="12.7109375" style="180" customWidth="1"/>
    <col min="15629" max="15630" width="15.7109375" style="180" customWidth="1"/>
    <col min="15631" max="15631" width="22.5703125" style="180" customWidth="1"/>
    <col min="15632" max="15872" width="11.42578125" style="180"/>
    <col min="15873" max="15873" width="3.7109375" style="180" customWidth="1"/>
    <col min="15874" max="15874" width="12.7109375" style="180" customWidth="1"/>
    <col min="15875" max="15875" width="19.7109375" style="180" customWidth="1"/>
    <col min="15876" max="15877" width="25.7109375" style="180" customWidth="1"/>
    <col min="15878" max="15879" width="12.7109375" style="180" customWidth="1"/>
    <col min="15880" max="15880" width="13.7109375" style="180" customWidth="1"/>
    <col min="15881" max="15881" width="18.7109375" style="180" customWidth="1"/>
    <col min="15882" max="15883" width="25.7109375" style="180" customWidth="1"/>
    <col min="15884" max="15884" width="12.7109375" style="180" customWidth="1"/>
    <col min="15885" max="15886" width="15.7109375" style="180" customWidth="1"/>
    <col min="15887" max="15887" width="22.5703125" style="180" customWidth="1"/>
    <col min="15888" max="16128" width="11.42578125" style="180"/>
    <col min="16129" max="16129" width="3.7109375" style="180" customWidth="1"/>
    <col min="16130" max="16130" width="12.7109375" style="180" customWidth="1"/>
    <col min="16131" max="16131" width="19.7109375" style="180" customWidth="1"/>
    <col min="16132" max="16133" width="25.7109375" style="180" customWidth="1"/>
    <col min="16134" max="16135" width="12.7109375" style="180" customWidth="1"/>
    <col min="16136" max="16136" width="13.7109375" style="180" customWidth="1"/>
    <col min="16137" max="16137" width="18.7109375" style="180" customWidth="1"/>
    <col min="16138" max="16139" width="25.7109375" style="180" customWidth="1"/>
    <col min="16140" max="16140" width="12.7109375" style="180" customWidth="1"/>
    <col min="16141" max="16142" width="15.7109375" style="180" customWidth="1"/>
    <col min="16143" max="16143" width="22.5703125" style="180" customWidth="1"/>
    <col min="16144" max="16384" width="11.42578125" style="180"/>
  </cols>
  <sheetData>
    <row r="1" spans="1:25" ht="66" customHeight="1">
      <c r="A1" s="1364"/>
      <c r="B1" s="1365"/>
      <c r="C1" s="1366" t="s">
        <v>222</v>
      </c>
      <c r="D1" s="1366"/>
      <c r="E1" s="1366"/>
      <c r="F1" s="1366"/>
      <c r="G1" s="1366"/>
      <c r="H1" s="1366"/>
      <c r="I1" s="1366"/>
      <c r="J1" s="1366"/>
      <c r="K1" s="1366"/>
      <c r="L1" s="1366"/>
      <c r="M1" s="1366"/>
      <c r="N1" s="1366"/>
      <c r="O1" s="1367"/>
      <c r="P1" s="191"/>
      <c r="Q1" s="191"/>
      <c r="R1" s="191"/>
      <c r="S1" s="191"/>
      <c r="T1" s="191"/>
      <c r="U1" s="191"/>
      <c r="V1" s="191"/>
      <c r="W1" s="191"/>
      <c r="X1" s="191"/>
      <c r="Y1" s="191"/>
    </row>
    <row r="2" spans="1:25">
      <c r="A2" s="1368"/>
      <c r="B2" s="1369"/>
      <c r="C2" s="1369"/>
      <c r="D2" s="1370"/>
      <c r="E2" s="1370"/>
      <c r="F2" s="1370"/>
      <c r="G2" s="1370"/>
      <c r="H2" s="1370"/>
      <c r="I2" s="1370"/>
      <c r="J2" s="1370"/>
      <c r="K2" s="1370"/>
      <c r="L2" s="1370"/>
      <c r="M2" s="1370"/>
      <c r="N2" s="1370"/>
      <c r="O2" s="1371"/>
      <c r="P2" s="191"/>
      <c r="Q2" s="191"/>
      <c r="R2" s="191"/>
      <c r="S2" s="191"/>
      <c r="T2" s="191"/>
      <c r="U2" s="191"/>
      <c r="V2" s="191"/>
      <c r="W2" s="191"/>
      <c r="X2" s="191"/>
      <c r="Y2" s="191"/>
    </row>
    <row r="3" spans="1:25" ht="24.95" customHeight="1" thickBot="1">
      <c r="A3" s="1693" t="s">
        <v>1168</v>
      </c>
      <c r="B3" s="1694"/>
      <c r="C3" s="1694"/>
      <c r="D3" s="1694"/>
      <c r="E3" s="1694"/>
      <c r="F3" s="1694"/>
      <c r="G3" s="1694"/>
      <c r="H3" s="1694"/>
      <c r="I3" s="1694"/>
      <c r="J3" s="1694"/>
      <c r="K3" s="1694"/>
      <c r="L3" s="1694"/>
      <c r="M3" s="1694"/>
      <c r="N3" s="1694"/>
      <c r="O3" s="1695"/>
      <c r="P3" s="191"/>
      <c r="Q3" s="191"/>
      <c r="R3" s="191"/>
      <c r="S3" s="191"/>
      <c r="T3" s="191"/>
      <c r="U3" s="191"/>
      <c r="V3" s="191"/>
      <c r="W3" s="191"/>
      <c r="X3" s="191"/>
      <c r="Y3" s="191"/>
    </row>
    <row r="4" spans="1:25" ht="13.5" thickTop="1">
      <c r="A4" s="1372" t="s">
        <v>20</v>
      </c>
      <c r="B4" s="1373"/>
      <c r="C4" s="1373"/>
      <c r="E4" s="1375"/>
      <c r="F4" s="258"/>
      <c r="G4" s="258"/>
      <c r="H4" s="258"/>
      <c r="I4" s="258"/>
      <c r="K4" s="1295" t="s">
        <v>1192</v>
      </c>
      <c r="L4" s="258"/>
      <c r="M4" s="258"/>
      <c r="N4" s="258"/>
      <c r="O4" s="1351"/>
      <c r="P4" s="258"/>
      <c r="Q4" s="258"/>
      <c r="R4" s="258"/>
      <c r="S4" s="258"/>
      <c r="T4" s="258"/>
      <c r="U4" s="258"/>
      <c r="V4" s="258"/>
      <c r="W4" s="258"/>
      <c r="X4" s="258"/>
      <c r="Y4" s="258"/>
    </row>
    <row r="5" spans="1:25">
      <c r="A5" s="1376" t="s">
        <v>1169</v>
      </c>
      <c r="B5" s="508"/>
      <c r="C5" s="508"/>
      <c r="E5" s="1375"/>
      <c r="K5" s="1377" t="s">
        <v>1170</v>
      </c>
      <c r="O5" s="436"/>
    </row>
    <row r="6" spans="1:25" s="184" customFormat="1" ht="35.1" customHeight="1">
      <c r="A6" s="1696" t="s">
        <v>774</v>
      </c>
      <c r="B6" s="1692" t="s">
        <v>1171</v>
      </c>
      <c r="C6" s="1692" t="s">
        <v>1172</v>
      </c>
      <c r="D6" s="1696" t="s">
        <v>1173</v>
      </c>
      <c r="E6" s="1696" t="s">
        <v>1174</v>
      </c>
      <c r="F6" s="1378" t="s">
        <v>1175</v>
      </c>
      <c r="G6" s="1378"/>
      <c r="H6" s="1697" t="s">
        <v>1176</v>
      </c>
      <c r="I6" s="1697" t="s">
        <v>1177</v>
      </c>
      <c r="J6" s="1692" t="s">
        <v>1178</v>
      </c>
      <c r="K6" s="1692" t="s">
        <v>1179</v>
      </c>
      <c r="L6" s="1692" t="s">
        <v>1180</v>
      </c>
      <c r="M6" s="1692" t="s">
        <v>1181</v>
      </c>
      <c r="N6" s="1692" t="s">
        <v>1182</v>
      </c>
      <c r="O6" s="1692" t="s">
        <v>1183</v>
      </c>
    </row>
    <row r="7" spans="1:25" s="184" customFormat="1" ht="35.1" customHeight="1">
      <c r="A7" s="1696"/>
      <c r="B7" s="1692"/>
      <c r="C7" s="1692"/>
      <c r="D7" s="1696"/>
      <c r="E7" s="1696"/>
      <c r="F7" s="1379" t="s">
        <v>1184</v>
      </c>
      <c r="G7" s="1379" t="s">
        <v>1185</v>
      </c>
      <c r="H7" s="1697"/>
      <c r="I7" s="1697"/>
      <c r="J7" s="1692"/>
      <c r="K7" s="1692"/>
      <c r="L7" s="1692"/>
      <c r="M7" s="1692"/>
      <c r="N7" s="1692"/>
      <c r="O7" s="1692" t="s">
        <v>1186</v>
      </c>
    </row>
    <row r="8" spans="1:25">
      <c r="A8" s="1308"/>
      <c r="B8" s="1308"/>
      <c r="C8" s="1308"/>
      <c r="D8" s="1380"/>
      <c r="E8" s="1380"/>
      <c r="F8" s="1308"/>
      <c r="G8" s="1308"/>
      <c r="H8" s="1308"/>
      <c r="I8" s="1308"/>
      <c r="J8" s="1308"/>
      <c r="K8" s="1308"/>
      <c r="L8" s="1308"/>
      <c r="M8" s="1308"/>
      <c r="N8" s="1308"/>
      <c r="O8" s="1308"/>
    </row>
    <row r="9" spans="1:25">
      <c r="A9" s="1308"/>
      <c r="B9" s="1308"/>
      <c r="C9" s="1308"/>
      <c r="D9" s="1380"/>
      <c r="E9" s="1380"/>
      <c r="F9" s="1308"/>
      <c r="G9" s="1308"/>
      <c r="H9" s="1308"/>
      <c r="I9" s="1308"/>
      <c r="J9" s="1308"/>
      <c r="K9" s="1308"/>
      <c r="L9" s="1308"/>
      <c r="M9" s="1381"/>
      <c r="N9" s="1381"/>
      <c r="O9" s="1308"/>
    </row>
    <row r="10" spans="1:25">
      <c r="A10" s="1308"/>
      <c r="B10" s="1308"/>
      <c r="C10" s="1308"/>
      <c r="D10" s="1380"/>
      <c r="E10" s="1380"/>
      <c r="F10" s="1308"/>
      <c r="G10" s="1308"/>
      <c r="H10" s="1308"/>
      <c r="I10" s="1308"/>
      <c r="J10" s="1308"/>
      <c r="K10" s="1308"/>
      <c r="L10" s="1308"/>
      <c r="M10" s="1308"/>
      <c r="N10" s="1308"/>
      <c r="O10" s="1308"/>
    </row>
    <row r="11" spans="1:25">
      <c r="A11" s="1308"/>
      <c r="B11" s="1308"/>
      <c r="C11" s="1308"/>
      <c r="D11" s="1380"/>
      <c r="E11" s="1380"/>
      <c r="F11" s="1308"/>
      <c r="G11" s="1308"/>
      <c r="H11" s="1308"/>
      <c r="I11" s="1308"/>
      <c r="J11" s="1308"/>
      <c r="K11" s="1308"/>
      <c r="L11" s="1308"/>
      <c r="M11" s="1308"/>
      <c r="N11" s="1308"/>
      <c r="O11" s="1308"/>
    </row>
    <row r="12" spans="1:25">
      <c r="A12" s="1308"/>
      <c r="B12" s="1308"/>
      <c r="C12" s="1308"/>
      <c r="D12" s="1380"/>
      <c r="E12" s="1380"/>
      <c r="F12" s="1308"/>
      <c r="G12" s="1308"/>
      <c r="H12" s="1308"/>
      <c r="I12" s="1308"/>
      <c r="J12" s="1308"/>
      <c r="K12" s="1308"/>
      <c r="L12" s="1308"/>
      <c r="M12" s="1308"/>
      <c r="N12" s="1308"/>
      <c r="O12" s="1308"/>
    </row>
    <row r="13" spans="1:25">
      <c r="A13" s="1308"/>
      <c r="B13" s="1308"/>
      <c r="C13" s="1308"/>
      <c r="D13" s="1380"/>
      <c r="E13" s="1380"/>
      <c r="F13" s="1308"/>
      <c r="G13" s="1308"/>
      <c r="H13" s="1308"/>
      <c r="I13" s="1308"/>
      <c r="J13" s="1308"/>
      <c r="K13" s="1308"/>
      <c r="L13" s="1308"/>
      <c r="M13" s="1308"/>
      <c r="N13" s="1308"/>
      <c r="O13" s="1308"/>
    </row>
    <row r="14" spans="1:25">
      <c r="A14" s="1308"/>
      <c r="B14" s="1308"/>
      <c r="C14" s="1308"/>
      <c r="D14" s="1380"/>
      <c r="E14" s="1380"/>
      <c r="F14" s="1308"/>
      <c r="G14" s="1308"/>
      <c r="H14" s="1308"/>
      <c r="I14" s="1308"/>
      <c r="J14" s="1308"/>
      <c r="K14" s="1308"/>
      <c r="L14" s="1308"/>
      <c r="M14" s="1308"/>
      <c r="N14" s="1308"/>
      <c r="O14" s="1308"/>
    </row>
    <row r="15" spans="1:25">
      <c r="A15" s="1308"/>
      <c r="B15" s="1308"/>
      <c r="C15" s="1308"/>
      <c r="D15" s="1380"/>
      <c r="E15" s="1380"/>
      <c r="F15" s="1308"/>
      <c r="G15" s="1308"/>
      <c r="H15" s="1308"/>
      <c r="I15" s="1308"/>
      <c r="J15" s="1308"/>
      <c r="K15" s="1308"/>
      <c r="L15" s="1308"/>
      <c r="M15" s="1308"/>
      <c r="N15" s="1308"/>
      <c r="O15" s="1308"/>
    </row>
    <row r="16" spans="1:25">
      <c r="A16" s="1308"/>
      <c r="B16" s="1308"/>
      <c r="C16" s="1308"/>
      <c r="D16" s="1380"/>
      <c r="E16" s="1380"/>
      <c r="F16" s="1308"/>
      <c r="G16" s="1308"/>
      <c r="H16" s="1308"/>
      <c r="I16" s="1308"/>
      <c r="J16" s="1308"/>
      <c r="K16" s="1308"/>
      <c r="L16" s="1308"/>
      <c r="M16" s="1308"/>
      <c r="N16" s="1308"/>
      <c r="O16" s="1308"/>
    </row>
    <row r="17" spans="1:15">
      <c r="A17" s="1308"/>
      <c r="B17" s="1308"/>
      <c r="C17" s="1308"/>
      <c r="D17" s="1380"/>
      <c r="E17" s="1380"/>
      <c r="F17" s="1308"/>
      <c r="G17" s="1308"/>
      <c r="H17" s="1308"/>
      <c r="I17" s="1308"/>
      <c r="J17" s="1308"/>
      <c r="K17" s="1308"/>
      <c r="L17" s="1308"/>
      <c r="M17" s="1308"/>
      <c r="N17" s="1308"/>
      <c r="O17" s="1308"/>
    </row>
    <row r="18" spans="1:15">
      <c r="A18" s="1308"/>
      <c r="B18" s="1308"/>
      <c r="C18" s="1308"/>
      <c r="D18" s="1380"/>
      <c r="E18" s="1380"/>
      <c r="F18" s="1308"/>
      <c r="G18" s="1308"/>
      <c r="H18" s="1308"/>
      <c r="I18" s="1308"/>
      <c r="J18" s="1308"/>
      <c r="K18" s="1308"/>
      <c r="L18" s="1308"/>
      <c r="M18" s="1308"/>
      <c r="N18" s="1308"/>
      <c r="O18" s="1308"/>
    </row>
    <row r="19" spans="1:15">
      <c r="A19" s="1308"/>
      <c r="B19" s="1308"/>
      <c r="C19" s="1308"/>
      <c r="D19" s="1380"/>
      <c r="E19" s="1380"/>
      <c r="F19" s="1308"/>
      <c r="G19" s="1308"/>
      <c r="H19" s="1308"/>
      <c r="I19" s="1308"/>
      <c r="J19" s="1308"/>
      <c r="K19" s="1308"/>
      <c r="L19" s="1308"/>
      <c r="M19" s="1308"/>
      <c r="N19" s="1308"/>
      <c r="O19" s="1308"/>
    </row>
    <row r="20" spans="1:15">
      <c r="A20" s="1308"/>
      <c r="B20" s="1308"/>
      <c r="C20" s="1308"/>
      <c r="D20" s="1380"/>
      <c r="E20" s="1380"/>
      <c r="F20" s="1308"/>
      <c r="G20" s="1308"/>
      <c r="H20" s="1308"/>
      <c r="I20" s="1308"/>
      <c r="J20" s="1308"/>
      <c r="K20" s="1308"/>
      <c r="L20" s="1308"/>
      <c r="M20" s="1308"/>
      <c r="N20" s="1308"/>
      <c r="O20" s="1308"/>
    </row>
    <row r="21" spans="1:15">
      <c r="A21" s="1308"/>
      <c r="B21" s="1308"/>
      <c r="C21" s="1308"/>
      <c r="D21" s="1380"/>
      <c r="E21" s="1380"/>
      <c r="F21" s="1308"/>
      <c r="G21" s="1308"/>
      <c r="H21" s="1308"/>
      <c r="I21" s="1308"/>
      <c r="J21" s="1308"/>
      <c r="K21" s="1308"/>
      <c r="L21" s="1308"/>
      <c r="M21" s="1308"/>
      <c r="N21" s="1308"/>
      <c r="O21" s="1308"/>
    </row>
    <row r="22" spans="1:15">
      <c r="A22" s="1308"/>
      <c r="B22" s="1308"/>
      <c r="C22" s="1308"/>
      <c r="D22" s="1380"/>
      <c r="E22" s="1380"/>
      <c r="F22" s="1308"/>
      <c r="G22" s="1308"/>
      <c r="H22" s="1308"/>
      <c r="I22" s="1308"/>
      <c r="J22" s="1308"/>
      <c r="K22" s="1308"/>
      <c r="L22" s="1308"/>
      <c r="M22" s="1308"/>
      <c r="N22" s="1308"/>
      <c r="O22" s="1308"/>
    </row>
    <row r="23" spans="1:15">
      <c r="A23" s="1308"/>
      <c r="B23" s="1308"/>
      <c r="C23" s="1308"/>
      <c r="D23" s="1380"/>
      <c r="E23" s="1380"/>
      <c r="F23" s="1308"/>
      <c r="G23" s="1308"/>
      <c r="H23" s="1308"/>
      <c r="I23" s="1308"/>
      <c r="J23" s="1308"/>
      <c r="K23" s="1308"/>
      <c r="L23" s="1308"/>
      <c r="M23" s="1308"/>
      <c r="N23" s="1308"/>
      <c r="O23" s="1308"/>
    </row>
    <row r="24" spans="1:15">
      <c r="A24" s="1308"/>
      <c r="B24" s="1308"/>
      <c r="C24" s="1308"/>
      <c r="D24" s="1380"/>
      <c r="E24" s="1380"/>
      <c r="F24" s="1308"/>
      <c r="G24" s="1308"/>
      <c r="H24" s="1308"/>
      <c r="I24" s="1308"/>
      <c r="J24" s="1308"/>
      <c r="K24" s="1308"/>
      <c r="L24" s="1308"/>
      <c r="M24" s="1308"/>
      <c r="N24" s="1308"/>
      <c r="O24" s="1308"/>
    </row>
    <row r="25" spans="1:15">
      <c r="A25" s="1308"/>
      <c r="B25" s="1308"/>
      <c r="C25" s="1308"/>
      <c r="D25" s="1380"/>
      <c r="E25" s="1380"/>
      <c r="F25" s="1308"/>
      <c r="G25" s="1308"/>
      <c r="H25" s="1308"/>
      <c r="I25" s="1308"/>
      <c r="J25" s="1308"/>
      <c r="K25" s="1308"/>
      <c r="L25" s="1308"/>
      <c r="M25" s="1308"/>
      <c r="N25" s="1308"/>
      <c r="O25" s="1308"/>
    </row>
    <row r="26" spans="1:15">
      <c r="A26" s="1308"/>
      <c r="B26" s="1308"/>
      <c r="C26" s="1308"/>
      <c r="D26" s="1380"/>
      <c r="E26" s="1380"/>
      <c r="F26" s="1308"/>
      <c r="G26" s="1308"/>
      <c r="H26" s="1308"/>
      <c r="I26" s="1308"/>
      <c r="J26" s="1308"/>
      <c r="K26" s="1308"/>
      <c r="L26" s="1308"/>
      <c r="M26" s="1308"/>
      <c r="N26" s="1308"/>
      <c r="O26" s="1308"/>
    </row>
    <row r="27" spans="1:15">
      <c r="A27" s="1308"/>
      <c r="B27" s="1308"/>
      <c r="C27" s="1308"/>
      <c r="D27" s="1380"/>
      <c r="E27" s="1380"/>
      <c r="F27" s="1308"/>
      <c r="G27" s="1308"/>
      <c r="H27" s="1308"/>
      <c r="I27" s="1308"/>
      <c r="J27" s="1308"/>
      <c r="K27" s="1308"/>
      <c r="L27" s="1308"/>
      <c r="M27" s="1308"/>
      <c r="N27" s="1308"/>
      <c r="O27" s="1308"/>
    </row>
    <row r="28" spans="1:15">
      <c r="A28" s="1308"/>
      <c r="B28" s="1308"/>
      <c r="C28" s="1308"/>
      <c r="D28" s="1380"/>
      <c r="E28" s="1380"/>
      <c r="F28" s="1308"/>
      <c r="G28" s="1308"/>
      <c r="H28" s="1308"/>
      <c r="I28" s="1308"/>
      <c r="J28" s="1308"/>
      <c r="K28" s="1308"/>
      <c r="L28" s="1308"/>
      <c r="M28" s="1308"/>
      <c r="N28" s="1308"/>
      <c r="O28" s="1308"/>
    </row>
    <row r="29" spans="1:15">
      <c r="A29" s="1308"/>
      <c r="B29" s="1308"/>
      <c r="C29" s="1308"/>
      <c r="D29" s="1380"/>
      <c r="E29" s="1380"/>
      <c r="F29" s="1308"/>
      <c r="G29" s="1308"/>
      <c r="H29" s="1308"/>
      <c r="I29" s="1308"/>
      <c r="J29" s="1308"/>
      <c r="K29" s="1308"/>
      <c r="L29" s="1308"/>
      <c r="M29" s="1308"/>
      <c r="N29" s="1308"/>
      <c r="O29" s="1308"/>
    </row>
    <row r="30" spans="1:15">
      <c r="A30" s="1308"/>
      <c r="B30" s="1308"/>
      <c r="C30" s="1308"/>
      <c r="D30" s="1380"/>
      <c r="E30" s="1380"/>
      <c r="F30" s="1308"/>
      <c r="G30" s="1308"/>
      <c r="H30" s="1308"/>
      <c r="I30" s="1308"/>
      <c r="J30" s="1308"/>
      <c r="K30" s="1308"/>
      <c r="L30" s="1308"/>
      <c r="M30" s="1308"/>
      <c r="N30" s="1308"/>
      <c r="O30" s="1308"/>
    </row>
    <row r="31" spans="1:15">
      <c r="A31" s="1308"/>
      <c r="B31" s="1308"/>
      <c r="C31" s="1308"/>
      <c r="D31" s="1380"/>
      <c r="E31" s="1380"/>
      <c r="F31" s="1308"/>
      <c r="G31" s="1308"/>
      <c r="H31" s="1308"/>
      <c r="I31" s="1308"/>
      <c r="J31" s="1308"/>
      <c r="K31" s="1308"/>
      <c r="L31" s="1308"/>
      <c r="M31" s="1308"/>
      <c r="N31" s="1308"/>
      <c r="O31" s="1308"/>
    </row>
    <row r="32" spans="1:15">
      <c r="A32" s="1308"/>
      <c r="B32" s="1308"/>
      <c r="C32" s="1308"/>
      <c r="D32" s="1380"/>
      <c r="E32" s="1380"/>
      <c r="F32" s="1308"/>
      <c r="G32" s="1308"/>
      <c r="H32" s="1308"/>
      <c r="I32" s="1308"/>
      <c r="J32" s="1308"/>
      <c r="K32" s="1308"/>
      <c r="L32" s="1308"/>
      <c r="M32" s="1308"/>
      <c r="N32" s="1308"/>
      <c r="O32" s="1308"/>
    </row>
    <row r="33" spans="1:15">
      <c r="A33" s="1308"/>
      <c r="B33" s="1308"/>
      <c r="C33" s="1308"/>
      <c r="D33" s="1380"/>
      <c r="E33" s="1380"/>
      <c r="F33" s="1308"/>
      <c r="G33" s="1308"/>
      <c r="H33" s="1308"/>
      <c r="I33" s="1308"/>
      <c r="J33" s="1308"/>
      <c r="K33" s="1308"/>
      <c r="L33" s="1308"/>
      <c r="M33" s="1308"/>
      <c r="N33" s="1308"/>
      <c r="O33" s="1308"/>
    </row>
    <row r="34" spans="1:15">
      <c r="A34" s="1308"/>
      <c r="B34" s="1308"/>
      <c r="C34" s="1308"/>
      <c r="D34" s="1380"/>
      <c r="E34" s="1380"/>
      <c r="F34" s="1308"/>
      <c r="G34" s="1308"/>
      <c r="H34" s="1308"/>
      <c r="I34" s="1308"/>
      <c r="J34" s="1308"/>
      <c r="K34" s="1308"/>
      <c r="L34" s="1308"/>
      <c r="M34" s="1308"/>
      <c r="N34" s="1308"/>
      <c r="O34" s="1308"/>
    </row>
    <row r="35" spans="1:15">
      <c r="A35" s="1308"/>
      <c r="B35" s="1308"/>
      <c r="C35" s="1308"/>
      <c r="D35" s="1380"/>
      <c r="E35" s="1380"/>
      <c r="F35" s="1308"/>
      <c r="G35" s="1308"/>
      <c r="H35" s="1308"/>
      <c r="I35" s="1308"/>
      <c r="J35" s="1308"/>
      <c r="K35" s="1308"/>
      <c r="L35" s="1308"/>
      <c r="M35" s="1308"/>
      <c r="N35" s="1308"/>
      <c r="O35" s="1308"/>
    </row>
    <row r="36" spans="1:15">
      <c r="A36" s="1308"/>
      <c r="B36" s="1308"/>
      <c r="C36" s="1308"/>
      <c r="D36" s="1380"/>
      <c r="E36" s="1380"/>
      <c r="F36" s="1308"/>
      <c r="G36" s="1308"/>
      <c r="H36" s="1308"/>
      <c r="I36" s="1308"/>
      <c r="J36" s="1308"/>
      <c r="K36" s="1308"/>
      <c r="L36" s="1308"/>
      <c r="M36" s="1308"/>
      <c r="N36" s="1308"/>
      <c r="O36" s="1308"/>
    </row>
    <row r="37" spans="1:15">
      <c r="A37" s="1308"/>
      <c r="B37" s="1308"/>
      <c r="C37" s="1308"/>
      <c r="D37" s="1380"/>
      <c r="E37" s="1380"/>
      <c r="F37" s="1308"/>
      <c r="G37" s="1308"/>
      <c r="H37" s="1308"/>
      <c r="I37" s="1308"/>
      <c r="J37" s="1308"/>
      <c r="K37" s="1308"/>
      <c r="L37" s="1308"/>
      <c r="M37" s="1308"/>
      <c r="N37" s="1308"/>
      <c r="O37" s="1308"/>
    </row>
    <row r="38" spans="1:15">
      <c r="A38" s="1308"/>
      <c r="B38" s="1308"/>
      <c r="C38" s="1308"/>
      <c r="D38" s="1380"/>
      <c r="E38" s="1380"/>
      <c r="F38" s="1308"/>
      <c r="G38" s="1308"/>
      <c r="H38" s="1308"/>
      <c r="I38" s="1308"/>
      <c r="J38" s="1308"/>
      <c r="K38" s="1308"/>
      <c r="L38" s="1308"/>
      <c r="M38" s="1308"/>
      <c r="N38" s="1308"/>
      <c r="O38" s="1308"/>
    </row>
    <row r="39" spans="1:15">
      <c r="A39" s="1308"/>
      <c r="B39" s="1308"/>
      <c r="C39" s="1308"/>
      <c r="D39" s="1380"/>
      <c r="E39" s="1380"/>
      <c r="F39" s="1308"/>
      <c r="G39" s="1308"/>
      <c r="H39" s="1308"/>
      <c r="I39" s="1308"/>
      <c r="J39" s="1308"/>
      <c r="K39" s="1308"/>
      <c r="L39" s="1308"/>
      <c r="M39" s="1308"/>
      <c r="N39" s="1308"/>
      <c r="O39" s="1308"/>
    </row>
    <row r="40" spans="1:15">
      <c r="A40" s="1308"/>
      <c r="B40" s="1308"/>
      <c r="C40" s="1308"/>
      <c r="D40" s="1380"/>
      <c r="E40" s="1380"/>
      <c r="F40" s="1308"/>
      <c r="G40" s="1308"/>
      <c r="H40" s="1308"/>
      <c r="I40" s="1308"/>
      <c r="J40" s="1308"/>
      <c r="K40" s="1308"/>
      <c r="L40" s="1308"/>
      <c r="M40" s="1308"/>
      <c r="N40" s="1308"/>
      <c r="O40" s="1308"/>
    </row>
    <row r="41" spans="1:15">
      <c r="A41" s="1308"/>
      <c r="B41" s="1308"/>
      <c r="C41" s="1308"/>
      <c r="D41" s="1380"/>
      <c r="E41" s="1380"/>
      <c r="F41" s="1308"/>
      <c r="G41" s="1308"/>
      <c r="H41" s="1308"/>
      <c r="I41" s="1308"/>
      <c r="J41" s="1308"/>
      <c r="K41" s="1308"/>
      <c r="L41" s="1308"/>
      <c r="M41" s="1308"/>
      <c r="N41" s="1308"/>
      <c r="O41" s="1308"/>
    </row>
    <row r="42" spans="1:15">
      <c r="A42" s="1308"/>
      <c r="B42" s="1308"/>
      <c r="C42" s="1308"/>
      <c r="D42" s="1380"/>
      <c r="E42" s="1380"/>
      <c r="F42" s="1308"/>
      <c r="G42" s="1308"/>
      <c r="H42" s="1308"/>
      <c r="I42" s="1308"/>
      <c r="J42" s="1308"/>
      <c r="K42" s="1308"/>
      <c r="L42" s="1308"/>
      <c r="M42" s="1308"/>
      <c r="N42" s="1308"/>
      <c r="O42" s="1308"/>
    </row>
    <row r="43" spans="1:15">
      <c r="A43" s="1308"/>
      <c r="B43" s="1308"/>
      <c r="C43" s="1308"/>
      <c r="D43" s="1380"/>
      <c r="E43" s="1380"/>
      <c r="F43" s="1308"/>
      <c r="G43" s="1308"/>
      <c r="H43" s="1308"/>
      <c r="I43" s="1308"/>
      <c r="J43" s="1308"/>
      <c r="K43" s="1308"/>
      <c r="L43" s="1308"/>
      <c r="M43" s="1308"/>
      <c r="N43" s="1308"/>
      <c r="O43" s="1308"/>
    </row>
    <row r="44" spans="1:15">
      <c r="A44" s="1308"/>
      <c r="B44" s="1308"/>
      <c r="C44" s="1308"/>
      <c r="D44" s="1380"/>
      <c r="E44" s="1380"/>
      <c r="F44" s="1308"/>
      <c r="G44" s="1308"/>
      <c r="H44" s="1308"/>
      <c r="I44" s="1308"/>
      <c r="J44" s="1308"/>
      <c r="K44" s="1308"/>
      <c r="L44" s="1308"/>
      <c r="M44" s="1308"/>
      <c r="N44" s="1308"/>
      <c r="O44" s="1308"/>
    </row>
    <row r="45" spans="1:15">
      <c r="A45" s="1308"/>
      <c r="B45" s="1308"/>
      <c r="C45" s="1308"/>
      <c r="D45" s="1380"/>
      <c r="E45" s="1380"/>
      <c r="F45" s="1308"/>
      <c r="G45" s="1308"/>
      <c r="H45" s="1308"/>
      <c r="I45" s="1308"/>
      <c r="J45" s="1308"/>
      <c r="K45" s="1308"/>
      <c r="L45" s="1308"/>
      <c r="M45" s="1308"/>
      <c r="N45" s="1308"/>
      <c r="O45" s="1308"/>
    </row>
    <row r="46" spans="1:15">
      <c r="A46" s="1308"/>
      <c r="B46" s="1308"/>
      <c r="C46" s="1308"/>
      <c r="D46" s="1380"/>
      <c r="E46" s="1380"/>
      <c r="F46" s="1308"/>
      <c r="G46" s="1308"/>
      <c r="H46" s="1308"/>
      <c r="I46" s="1308"/>
      <c r="J46" s="1308"/>
      <c r="K46" s="1308"/>
      <c r="L46" s="1308"/>
      <c r="M46" s="1308"/>
      <c r="N46" s="1308"/>
      <c r="O46" s="1308"/>
    </row>
    <row r="47" spans="1:15">
      <c r="A47" s="1308"/>
      <c r="B47" s="1308"/>
      <c r="C47" s="1308"/>
      <c r="D47" s="1380"/>
      <c r="E47" s="1380"/>
      <c r="F47" s="1308"/>
      <c r="G47" s="1308"/>
      <c r="H47" s="1308"/>
      <c r="I47" s="1308"/>
      <c r="J47" s="1308"/>
      <c r="K47" s="1308"/>
      <c r="L47" s="1308"/>
      <c r="M47" s="1308"/>
      <c r="N47" s="1308"/>
      <c r="O47" s="1308"/>
    </row>
    <row r="48" spans="1:15">
      <c r="A48" s="1308"/>
      <c r="B48" s="1308"/>
      <c r="C48" s="1308"/>
      <c r="D48" s="1380"/>
      <c r="E48" s="1380"/>
      <c r="F48" s="1308"/>
      <c r="G48" s="1308"/>
      <c r="H48" s="1308"/>
      <c r="I48" s="1308"/>
      <c r="J48" s="1308"/>
      <c r="K48" s="1308"/>
      <c r="L48" s="1308"/>
      <c r="M48" s="1308"/>
      <c r="N48" s="1308"/>
      <c r="O48" s="1308"/>
    </row>
    <row r="49" spans="1:15">
      <c r="A49" s="1308"/>
      <c r="B49" s="1308"/>
      <c r="C49" s="1308"/>
      <c r="D49" s="1380"/>
      <c r="E49" s="1380"/>
      <c r="F49" s="1308"/>
      <c r="G49" s="1308"/>
      <c r="H49" s="1308"/>
      <c r="I49" s="1308"/>
      <c r="J49" s="1308"/>
      <c r="K49" s="1308"/>
      <c r="L49" s="1308"/>
      <c r="M49" s="1308"/>
      <c r="N49" s="1308"/>
      <c r="O49" s="1308"/>
    </row>
    <row r="50" spans="1:15">
      <c r="A50" s="1308"/>
      <c r="B50" s="1308"/>
      <c r="C50" s="1308"/>
      <c r="D50" s="1380"/>
      <c r="E50" s="1380"/>
      <c r="F50" s="1308"/>
      <c r="G50" s="1308"/>
      <c r="H50" s="1308"/>
      <c r="I50" s="1308"/>
      <c r="J50" s="1308"/>
      <c r="K50" s="1308"/>
      <c r="L50" s="1308"/>
      <c r="M50" s="1308"/>
      <c r="N50" s="1308"/>
      <c r="O50" s="1308"/>
    </row>
    <row r="51" spans="1:15">
      <c r="A51" s="1308"/>
      <c r="B51" s="1308"/>
      <c r="C51" s="1308"/>
      <c r="D51" s="1380"/>
      <c r="E51" s="1380"/>
      <c r="F51" s="1308"/>
      <c r="G51" s="1308"/>
      <c r="H51" s="1308"/>
      <c r="I51" s="1308"/>
      <c r="J51" s="1308"/>
      <c r="K51" s="1308"/>
      <c r="L51" s="1308"/>
      <c r="M51" s="1308"/>
      <c r="N51" s="1308"/>
      <c r="O51" s="1308"/>
    </row>
    <row r="52" spans="1:15">
      <c r="A52" s="1308"/>
      <c r="B52" s="1308"/>
      <c r="C52" s="1308"/>
      <c r="D52" s="1380"/>
      <c r="E52" s="1380"/>
      <c r="F52" s="1308"/>
      <c r="G52" s="1308"/>
      <c r="H52" s="1308"/>
      <c r="I52" s="1308"/>
      <c r="J52" s="1308"/>
      <c r="K52" s="1308"/>
      <c r="L52" s="1308"/>
      <c r="M52" s="1308"/>
      <c r="N52" s="1308"/>
      <c r="O52" s="1308"/>
    </row>
    <row r="53" spans="1:15">
      <c r="A53" s="1308"/>
      <c r="B53" s="1308"/>
      <c r="C53" s="1308"/>
      <c r="D53" s="1380"/>
      <c r="E53" s="1380"/>
      <c r="F53" s="1308"/>
      <c r="G53" s="1308"/>
      <c r="H53" s="1308"/>
      <c r="I53" s="1308"/>
      <c r="J53" s="1308"/>
      <c r="K53" s="1308"/>
      <c r="L53" s="1308"/>
      <c r="M53" s="1308"/>
      <c r="N53" s="1308"/>
      <c r="O53" s="1308"/>
    </row>
    <row r="54" spans="1:15">
      <c r="A54" s="1308"/>
      <c r="B54" s="1308"/>
      <c r="C54" s="1308"/>
      <c r="D54" s="1380"/>
      <c r="E54" s="1380"/>
      <c r="F54" s="1308"/>
      <c r="G54" s="1308"/>
      <c r="H54" s="1308"/>
      <c r="I54" s="1308"/>
      <c r="J54" s="1308"/>
      <c r="K54" s="1308"/>
      <c r="L54" s="1308"/>
      <c r="M54" s="1308"/>
      <c r="N54" s="1308"/>
      <c r="O54" s="1308"/>
    </row>
    <row r="55" spans="1:15">
      <c r="A55" s="1308"/>
      <c r="B55" s="1308"/>
      <c r="C55" s="1308"/>
      <c r="D55" s="1380"/>
      <c r="E55" s="1380"/>
      <c r="F55" s="1308"/>
      <c r="G55" s="1308"/>
      <c r="H55" s="1308"/>
      <c r="I55" s="1308"/>
      <c r="J55" s="1308"/>
      <c r="K55" s="1308"/>
      <c r="L55" s="1308"/>
      <c r="M55" s="1308"/>
      <c r="N55" s="1308"/>
      <c r="O55" s="1308"/>
    </row>
    <row r="56" spans="1:15">
      <c r="A56" s="1308"/>
      <c r="B56" s="1308"/>
      <c r="C56" s="1308"/>
      <c r="D56" s="1380"/>
      <c r="E56" s="1380"/>
      <c r="F56" s="1308"/>
      <c r="G56" s="1308"/>
      <c r="H56" s="1308"/>
      <c r="I56" s="1308"/>
      <c r="J56" s="1308"/>
      <c r="K56" s="1308"/>
      <c r="L56" s="1308"/>
      <c r="M56" s="1308"/>
      <c r="N56" s="1308"/>
      <c r="O56" s="1308"/>
    </row>
    <row r="57" spans="1:15">
      <c r="A57" s="1308"/>
      <c r="B57" s="1308"/>
      <c r="C57" s="1308"/>
      <c r="D57" s="1380"/>
      <c r="E57" s="1380"/>
      <c r="F57" s="1308"/>
      <c r="G57" s="1308"/>
      <c r="H57" s="1308"/>
      <c r="I57" s="1308"/>
      <c r="J57" s="1308"/>
      <c r="K57" s="1308"/>
      <c r="L57" s="1308"/>
      <c r="M57" s="1308"/>
      <c r="N57" s="1308"/>
      <c r="O57" s="1308"/>
    </row>
  </sheetData>
  <mergeCells count="14">
    <mergeCell ref="L6:L7"/>
    <mergeCell ref="M6:M7"/>
    <mergeCell ref="N6:N7"/>
    <mergeCell ref="O6:O7"/>
    <mergeCell ref="A3:O3"/>
    <mergeCell ref="A6:A7"/>
    <mergeCell ref="B6:B7"/>
    <mergeCell ref="C6:C7"/>
    <mergeCell ref="D6:D7"/>
    <mergeCell ref="E6:E7"/>
    <mergeCell ref="H6:H7"/>
    <mergeCell ref="I6:I7"/>
    <mergeCell ref="J6:J7"/>
    <mergeCell ref="K6:K7"/>
  </mergeCells>
  <printOptions horizontalCentered="1"/>
  <pageMargins left="0.39370078740157483" right="0.39370078740157483" top="0.59055118110236227" bottom="0.39370078740157483" header="0" footer="0"/>
  <pageSetup paperSize="123" scale="4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5" workbookViewId="0">
      <selection activeCell="B10" sqref="B10"/>
    </sheetView>
  </sheetViews>
  <sheetFormatPr baseColWidth="10" defaultRowHeight="12.75"/>
  <cols>
    <col min="1" max="1" width="5.7109375" style="180" customWidth="1"/>
    <col min="2" max="2" width="50.7109375" style="1374" customWidth="1"/>
    <col min="3" max="3" width="40.7109375" style="1374" customWidth="1"/>
    <col min="4" max="5" width="20.7109375" style="180" customWidth="1"/>
    <col min="6" max="6" width="15.7109375" style="180" customWidth="1"/>
    <col min="7" max="7" width="35.7109375" style="180" customWidth="1"/>
    <col min="8" max="8" width="20.7109375" style="180" customWidth="1"/>
    <col min="9" max="256" width="11.42578125" style="180"/>
    <col min="257" max="257" width="5.7109375" style="180" customWidth="1"/>
    <col min="258" max="258" width="50.7109375" style="180" customWidth="1"/>
    <col min="259" max="259" width="40.7109375" style="180" customWidth="1"/>
    <col min="260" max="261" width="20.7109375" style="180" customWidth="1"/>
    <col min="262" max="262" width="15.7109375" style="180" customWidth="1"/>
    <col min="263" max="263" width="35.7109375" style="180" customWidth="1"/>
    <col min="264" max="264" width="20.7109375" style="180" customWidth="1"/>
    <col min="265" max="512" width="11.42578125" style="180"/>
    <col min="513" max="513" width="5.7109375" style="180" customWidth="1"/>
    <col min="514" max="514" width="50.7109375" style="180" customWidth="1"/>
    <col min="515" max="515" width="40.7109375" style="180" customWidth="1"/>
    <col min="516" max="517" width="20.7109375" style="180" customWidth="1"/>
    <col min="518" max="518" width="15.7109375" style="180" customWidth="1"/>
    <col min="519" max="519" width="35.7109375" style="180" customWidth="1"/>
    <col min="520" max="520" width="20.7109375" style="180" customWidth="1"/>
    <col min="521" max="768" width="11.42578125" style="180"/>
    <col min="769" max="769" width="5.7109375" style="180" customWidth="1"/>
    <col min="770" max="770" width="50.7109375" style="180" customWidth="1"/>
    <col min="771" max="771" width="40.7109375" style="180" customWidth="1"/>
    <col min="772" max="773" width="20.7109375" style="180" customWidth="1"/>
    <col min="774" max="774" width="15.7109375" style="180" customWidth="1"/>
    <col min="775" max="775" width="35.7109375" style="180" customWidth="1"/>
    <col min="776" max="776" width="20.7109375" style="180" customWidth="1"/>
    <col min="777" max="1024" width="11.42578125" style="180"/>
    <col min="1025" max="1025" width="5.7109375" style="180" customWidth="1"/>
    <col min="1026" max="1026" width="50.7109375" style="180" customWidth="1"/>
    <col min="1027" max="1027" width="40.7109375" style="180" customWidth="1"/>
    <col min="1028" max="1029" width="20.7109375" style="180" customWidth="1"/>
    <col min="1030" max="1030" width="15.7109375" style="180" customWidth="1"/>
    <col min="1031" max="1031" width="35.7109375" style="180" customWidth="1"/>
    <col min="1032" max="1032" width="20.7109375" style="180" customWidth="1"/>
    <col min="1033" max="1280" width="11.42578125" style="180"/>
    <col min="1281" max="1281" width="5.7109375" style="180" customWidth="1"/>
    <col min="1282" max="1282" width="50.7109375" style="180" customWidth="1"/>
    <col min="1283" max="1283" width="40.7109375" style="180" customWidth="1"/>
    <col min="1284" max="1285" width="20.7109375" style="180" customWidth="1"/>
    <col min="1286" max="1286" width="15.7109375" style="180" customWidth="1"/>
    <col min="1287" max="1287" width="35.7109375" style="180" customWidth="1"/>
    <col min="1288" max="1288" width="20.7109375" style="180" customWidth="1"/>
    <col min="1289" max="1536" width="11.42578125" style="180"/>
    <col min="1537" max="1537" width="5.7109375" style="180" customWidth="1"/>
    <col min="1538" max="1538" width="50.7109375" style="180" customWidth="1"/>
    <col min="1539" max="1539" width="40.7109375" style="180" customWidth="1"/>
    <col min="1540" max="1541" width="20.7109375" style="180" customWidth="1"/>
    <col min="1542" max="1542" width="15.7109375" style="180" customWidth="1"/>
    <col min="1543" max="1543" width="35.7109375" style="180" customWidth="1"/>
    <col min="1544" max="1544" width="20.7109375" style="180" customWidth="1"/>
    <col min="1545" max="1792" width="11.42578125" style="180"/>
    <col min="1793" max="1793" width="5.7109375" style="180" customWidth="1"/>
    <col min="1794" max="1794" width="50.7109375" style="180" customWidth="1"/>
    <col min="1795" max="1795" width="40.7109375" style="180" customWidth="1"/>
    <col min="1796" max="1797" width="20.7109375" style="180" customWidth="1"/>
    <col min="1798" max="1798" width="15.7109375" style="180" customWidth="1"/>
    <col min="1799" max="1799" width="35.7109375" style="180" customWidth="1"/>
    <col min="1800" max="1800" width="20.7109375" style="180" customWidth="1"/>
    <col min="1801" max="2048" width="11.42578125" style="180"/>
    <col min="2049" max="2049" width="5.7109375" style="180" customWidth="1"/>
    <col min="2050" max="2050" width="50.7109375" style="180" customWidth="1"/>
    <col min="2051" max="2051" width="40.7109375" style="180" customWidth="1"/>
    <col min="2052" max="2053" width="20.7109375" style="180" customWidth="1"/>
    <col min="2054" max="2054" width="15.7109375" style="180" customWidth="1"/>
    <col min="2055" max="2055" width="35.7109375" style="180" customWidth="1"/>
    <col min="2056" max="2056" width="20.7109375" style="180" customWidth="1"/>
    <col min="2057" max="2304" width="11.42578125" style="180"/>
    <col min="2305" max="2305" width="5.7109375" style="180" customWidth="1"/>
    <col min="2306" max="2306" width="50.7109375" style="180" customWidth="1"/>
    <col min="2307" max="2307" width="40.7109375" style="180" customWidth="1"/>
    <col min="2308" max="2309" width="20.7109375" style="180" customWidth="1"/>
    <col min="2310" max="2310" width="15.7109375" style="180" customWidth="1"/>
    <col min="2311" max="2311" width="35.7109375" style="180" customWidth="1"/>
    <col min="2312" max="2312" width="20.7109375" style="180" customWidth="1"/>
    <col min="2313" max="2560" width="11.42578125" style="180"/>
    <col min="2561" max="2561" width="5.7109375" style="180" customWidth="1"/>
    <col min="2562" max="2562" width="50.7109375" style="180" customWidth="1"/>
    <col min="2563" max="2563" width="40.7109375" style="180" customWidth="1"/>
    <col min="2564" max="2565" width="20.7109375" style="180" customWidth="1"/>
    <col min="2566" max="2566" width="15.7109375" style="180" customWidth="1"/>
    <col min="2567" max="2567" width="35.7109375" style="180" customWidth="1"/>
    <col min="2568" max="2568" width="20.7109375" style="180" customWidth="1"/>
    <col min="2569" max="2816" width="11.42578125" style="180"/>
    <col min="2817" max="2817" width="5.7109375" style="180" customWidth="1"/>
    <col min="2818" max="2818" width="50.7109375" style="180" customWidth="1"/>
    <col min="2819" max="2819" width="40.7109375" style="180" customWidth="1"/>
    <col min="2820" max="2821" width="20.7109375" style="180" customWidth="1"/>
    <col min="2822" max="2822" width="15.7109375" style="180" customWidth="1"/>
    <col min="2823" max="2823" width="35.7109375" style="180" customWidth="1"/>
    <col min="2824" max="2824" width="20.7109375" style="180" customWidth="1"/>
    <col min="2825" max="3072" width="11.42578125" style="180"/>
    <col min="3073" max="3073" width="5.7109375" style="180" customWidth="1"/>
    <col min="3074" max="3074" width="50.7109375" style="180" customWidth="1"/>
    <col min="3075" max="3075" width="40.7109375" style="180" customWidth="1"/>
    <col min="3076" max="3077" width="20.7109375" style="180" customWidth="1"/>
    <col min="3078" max="3078" width="15.7109375" style="180" customWidth="1"/>
    <col min="3079" max="3079" width="35.7109375" style="180" customWidth="1"/>
    <col min="3080" max="3080" width="20.7109375" style="180" customWidth="1"/>
    <col min="3081" max="3328" width="11.42578125" style="180"/>
    <col min="3329" max="3329" width="5.7109375" style="180" customWidth="1"/>
    <col min="3330" max="3330" width="50.7109375" style="180" customWidth="1"/>
    <col min="3331" max="3331" width="40.7109375" style="180" customWidth="1"/>
    <col min="3332" max="3333" width="20.7109375" style="180" customWidth="1"/>
    <col min="3334" max="3334" width="15.7109375" style="180" customWidth="1"/>
    <col min="3335" max="3335" width="35.7109375" style="180" customWidth="1"/>
    <col min="3336" max="3336" width="20.7109375" style="180" customWidth="1"/>
    <col min="3337" max="3584" width="11.42578125" style="180"/>
    <col min="3585" max="3585" width="5.7109375" style="180" customWidth="1"/>
    <col min="3586" max="3586" width="50.7109375" style="180" customWidth="1"/>
    <col min="3587" max="3587" width="40.7109375" style="180" customWidth="1"/>
    <col min="3588" max="3589" width="20.7109375" style="180" customWidth="1"/>
    <col min="3590" max="3590" width="15.7109375" style="180" customWidth="1"/>
    <col min="3591" max="3591" width="35.7109375" style="180" customWidth="1"/>
    <col min="3592" max="3592" width="20.7109375" style="180" customWidth="1"/>
    <col min="3593" max="3840" width="11.42578125" style="180"/>
    <col min="3841" max="3841" width="5.7109375" style="180" customWidth="1"/>
    <col min="3842" max="3842" width="50.7109375" style="180" customWidth="1"/>
    <col min="3843" max="3843" width="40.7109375" style="180" customWidth="1"/>
    <col min="3844" max="3845" width="20.7109375" style="180" customWidth="1"/>
    <col min="3846" max="3846" width="15.7109375" style="180" customWidth="1"/>
    <col min="3847" max="3847" width="35.7109375" style="180" customWidth="1"/>
    <col min="3848" max="3848" width="20.7109375" style="180" customWidth="1"/>
    <col min="3849" max="4096" width="11.42578125" style="180"/>
    <col min="4097" max="4097" width="5.7109375" style="180" customWidth="1"/>
    <col min="4098" max="4098" width="50.7109375" style="180" customWidth="1"/>
    <col min="4099" max="4099" width="40.7109375" style="180" customWidth="1"/>
    <col min="4100" max="4101" width="20.7109375" style="180" customWidth="1"/>
    <col min="4102" max="4102" width="15.7109375" style="180" customWidth="1"/>
    <col min="4103" max="4103" width="35.7109375" style="180" customWidth="1"/>
    <col min="4104" max="4104" width="20.7109375" style="180" customWidth="1"/>
    <col min="4105" max="4352" width="11.42578125" style="180"/>
    <col min="4353" max="4353" width="5.7109375" style="180" customWidth="1"/>
    <col min="4354" max="4354" width="50.7109375" style="180" customWidth="1"/>
    <col min="4355" max="4355" width="40.7109375" style="180" customWidth="1"/>
    <col min="4356" max="4357" width="20.7109375" style="180" customWidth="1"/>
    <col min="4358" max="4358" width="15.7109375" style="180" customWidth="1"/>
    <col min="4359" max="4359" width="35.7109375" style="180" customWidth="1"/>
    <col min="4360" max="4360" width="20.7109375" style="180" customWidth="1"/>
    <col min="4361" max="4608" width="11.42578125" style="180"/>
    <col min="4609" max="4609" width="5.7109375" style="180" customWidth="1"/>
    <col min="4610" max="4610" width="50.7109375" style="180" customWidth="1"/>
    <col min="4611" max="4611" width="40.7109375" style="180" customWidth="1"/>
    <col min="4612" max="4613" width="20.7109375" style="180" customWidth="1"/>
    <col min="4614" max="4614" width="15.7109375" style="180" customWidth="1"/>
    <col min="4615" max="4615" width="35.7109375" style="180" customWidth="1"/>
    <col min="4616" max="4616" width="20.7109375" style="180" customWidth="1"/>
    <col min="4617" max="4864" width="11.42578125" style="180"/>
    <col min="4865" max="4865" width="5.7109375" style="180" customWidth="1"/>
    <col min="4866" max="4866" width="50.7109375" style="180" customWidth="1"/>
    <col min="4867" max="4867" width="40.7109375" style="180" customWidth="1"/>
    <col min="4868" max="4869" width="20.7109375" style="180" customWidth="1"/>
    <col min="4870" max="4870" width="15.7109375" style="180" customWidth="1"/>
    <col min="4871" max="4871" width="35.7109375" style="180" customWidth="1"/>
    <col min="4872" max="4872" width="20.7109375" style="180" customWidth="1"/>
    <col min="4873" max="5120" width="11.42578125" style="180"/>
    <col min="5121" max="5121" width="5.7109375" style="180" customWidth="1"/>
    <col min="5122" max="5122" width="50.7109375" style="180" customWidth="1"/>
    <col min="5123" max="5123" width="40.7109375" style="180" customWidth="1"/>
    <col min="5124" max="5125" width="20.7109375" style="180" customWidth="1"/>
    <col min="5126" max="5126" width="15.7109375" style="180" customWidth="1"/>
    <col min="5127" max="5127" width="35.7109375" style="180" customWidth="1"/>
    <col min="5128" max="5128" width="20.7109375" style="180" customWidth="1"/>
    <col min="5129" max="5376" width="11.42578125" style="180"/>
    <col min="5377" max="5377" width="5.7109375" style="180" customWidth="1"/>
    <col min="5378" max="5378" width="50.7109375" style="180" customWidth="1"/>
    <col min="5379" max="5379" width="40.7109375" style="180" customWidth="1"/>
    <col min="5380" max="5381" width="20.7109375" style="180" customWidth="1"/>
    <col min="5382" max="5382" width="15.7109375" style="180" customWidth="1"/>
    <col min="5383" max="5383" width="35.7109375" style="180" customWidth="1"/>
    <col min="5384" max="5384" width="20.7109375" style="180" customWidth="1"/>
    <col min="5385" max="5632" width="11.42578125" style="180"/>
    <col min="5633" max="5633" width="5.7109375" style="180" customWidth="1"/>
    <col min="5634" max="5634" width="50.7109375" style="180" customWidth="1"/>
    <col min="5635" max="5635" width="40.7109375" style="180" customWidth="1"/>
    <col min="5636" max="5637" width="20.7109375" style="180" customWidth="1"/>
    <col min="5638" max="5638" width="15.7109375" style="180" customWidth="1"/>
    <col min="5639" max="5639" width="35.7109375" style="180" customWidth="1"/>
    <col min="5640" max="5640" width="20.7109375" style="180" customWidth="1"/>
    <col min="5641" max="5888" width="11.42578125" style="180"/>
    <col min="5889" max="5889" width="5.7109375" style="180" customWidth="1"/>
    <col min="5890" max="5890" width="50.7109375" style="180" customWidth="1"/>
    <col min="5891" max="5891" width="40.7109375" style="180" customWidth="1"/>
    <col min="5892" max="5893" width="20.7109375" style="180" customWidth="1"/>
    <col min="5894" max="5894" width="15.7109375" style="180" customWidth="1"/>
    <col min="5895" max="5895" width="35.7109375" style="180" customWidth="1"/>
    <col min="5896" max="5896" width="20.7109375" style="180" customWidth="1"/>
    <col min="5897" max="6144" width="11.42578125" style="180"/>
    <col min="6145" max="6145" width="5.7109375" style="180" customWidth="1"/>
    <col min="6146" max="6146" width="50.7109375" style="180" customWidth="1"/>
    <col min="6147" max="6147" width="40.7109375" style="180" customWidth="1"/>
    <col min="6148" max="6149" width="20.7109375" style="180" customWidth="1"/>
    <col min="6150" max="6150" width="15.7109375" style="180" customWidth="1"/>
    <col min="6151" max="6151" width="35.7109375" style="180" customWidth="1"/>
    <col min="6152" max="6152" width="20.7109375" style="180" customWidth="1"/>
    <col min="6153" max="6400" width="11.42578125" style="180"/>
    <col min="6401" max="6401" width="5.7109375" style="180" customWidth="1"/>
    <col min="6402" max="6402" width="50.7109375" style="180" customWidth="1"/>
    <col min="6403" max="6403" width="40.7109375" style="180" customWidth="1"/>
    <col min="6404" max="6405" width="20.7109375" style="180" customWidth="1"/>
    <col min="6406" max="6406" width="15.7109375" style="180" customWidth="1"/>
    <col min="6407" max="6407" width="35.7109375" style="180" customWidth="1"/>
    <col min="6408" max="6408" width="20.7109375" style="180" customWidth="1"/>
    <col min="6409" max="6656" width="11.42578125" style="180"/>
    <col min="6657" max="6657" width="5.7109375" style="180" customWidth="1"/>
    <col min="6658" max="6658" width="50.7109375" style="180" customWidth="1"/>
    <col min="6659" max="6659" width="40.7109375" style="180" customWidth="1"/>
    <col min="6660" max="6661" width="20.7109375" style="180" customWidth="1"/>
    <col min="6662" max="6662" width="15.7109375" style="180" customWidth="1"/>
    <col min="6663" max="6663" width="35.7109375" style="180" customWidth="1"/>
    <col min="6664" max="6664" width="20.7109375" style="180" customWidth="1"/>
    <col min="6665" max="6912" width="11.42578125" style="180"/>
    <col min="6913" max="6913" width="5.7109375" style="180" customWidth="1"/>
    <col min="6914" max="6914" width="50.7109375" style="180" customWidth="1"/>
    <col min="6915" max="6915" width="40.7109375" style="180" customWidth="1"/>
    <col min="6916" max="6917" width="20.7109375" style="180" customWidth="1"/>
    <col min="6918" max="6918" width="15.7109375" style="180" customWidth="1"/>
    <col min="6919" max="6919" width="35.7109375" style="180" customWidth="1"/>
    <col min="6920" max="6920" width="20.7109375" style="180" customWidth="1"/>
    <col min="6921" max="7168" width="11.42578125" style="180"/>
    <col min="7169" max="7169" width="5.7109375" style="180" customWidth="1"/>
    <col min="7170" max="7170" width="50.7109375" style="180" customWidth="1"/>
    <col min="7171" max="7171" width="40.7109375" style="180" customWidth="1"/>
    <col min="7172" max="7173" width="20.7109375" style="180" customWidth="1"/>
    <col min="7174" max="7174" width="15.7109375" style="180" customWidth="1"/>
    <col min="7175" max="7175" width="35.7109375" style="180" customWidth="1"/>
    <col min="7176" max="7176" width="20.7109375" style="180" customWidth="1"/>
    <col min="7177" max="7424" width="11.42578125" style="180"/>
    <col min="7425" max="7425" width="5.7109375" style="180" customWidth="1"/>
    <col min="7426" max="7426" width="50.7109375" style="180" customWidth="1"/>
    <col min="7427" max="7427" width="40.7109375" style="180" customWidth="1"/>
    <col min="7428" max="7429" width="20.7109375" style="180" customWidth="1"/>
    <col min="7430" max="7430" width="15.7109375" style="180" customWidth="1"/>
    <col min="7431" max="7431" width="35.7109375" style="180" customWidth="1"/>
    <col min="7432" max="7432" width="20.7109375" style="180" customWidth="1"/>
    <col min="7433" max="7680" width="11.42578125" style="180"/>
    <col min="7681" max="7681" width="5.7109375" style="180" customWidth="1"/>
    <col min="7682" max="7682" width="50.7109375" style="180" customWidth="1"/>
    <col min="7683" max="7683" width="40.7109375" style="180" customWidth="1"/>
    <col min="7684" max="7685" width="20.7109375" style="180" customWidth="1"/>
    <col min="7686" max="7686" width="15.7109375" style="180" customWidth="1"/>
    <col min="7687" max="7687" width="35.7109375" style="180" customWidth="1"/>
    <col min="7688" max="7688" width="20.7109375" style="180" customWidth="1"/>
    <col min="7689" max="7936" width="11.42578125" style="180"/>
    <col min="7937" max="7937" width="5.7109375" style="180" customWidth="1"/>
    <col min="7938" max="7938" width="50.7109375" style="180" customWidth="1"/>
    <col min="7939" max="7939" width="40.7109375" style="180" customWidth="1"/>
    <col min="7940" max="7941" width="20.7109375" style="180" customWidth="1"/>
    <col min="7942" max="7942" width="15.7109375" style="180" customWidth="1"/>
    <col min="7943" max="7943" width="35.7109375" style="180" customWidth="1"/>
    <col min="7944" max="7944" width="20.7109375" style="180" customWidth="1"/>
    <col min="7945" max="8192" width="11.42578125" style="180"/>
    <col min="8193" max="8193" width="5.7109375" style="180" customWidth="1"/>
    <col min="8194" max="8194" width="50.7109375" style="180" customWidth="1"/>
    <col min="8195" max="8195" width="40.7109375" style="180" customWidth="1"/>
    <col min="8196" max="8197" width="20.7109375" style="180" customWidth="1"/>
    <col min="8198" max="8198" width="15.7109375" style="180" customWidth="1"/>
    <col min="8199" max="8199" width="35.7109375" style="180" customWidth="1"/>
    <col min="8200" max="8200" width="20.7109375" style="180" customWidth="1"/>
    <col min="8201" max="8448" width="11.42578125" style="180"/>
    <col min="8449" max="8449" width="5.7109375" style="180" customWidth="1"/>
    <col min="8450" max="8450" width="50.7109375" style="180" customWidth="1"/>
    <col min="8451" max="8451" width="40.7109375" style="180" customWidth="1"/>
    <col min="8452" max="8453" width="20.7109375" style="180" customWidth="1"/>
    <col min="8454" max="8454" width="15.7109375" style="180" customWidth="1"/>
    <col min="8455" max="8455" width="35.7109375" style="180" customWidth="1"/>
    <col min="8456" max="8456" width="20.7109375" style="180" customWidth="1"/>
    <col min="8457" max="8704" width="11.42578125" style="180"/>
    <col min="8705" max="8705" width="5.7109375" style="180" customWidth="1"/>
    <col min="8706" max="8706" width="50.7109375" style="180" customWidth="1"/>
    <col min="8707" max="8707" width="40.7109375" style="180" customWidth="1"/>
    <col min="8708" max="8709" width="20.7109375" style="180" customWidth="1"/>
    <col min="8710" max="8710" width="15.7109375" style="180" customWidth="1"/>
    <col min="8711" max="8711" width="35.7109375" style="180" customWidth="1"/>
    <col min="8712" max="8712" width="20.7109375" style="180" customWidth="1"/>
    <col min="8713" max="8960" width="11.42578125" style="180"/>
    <col min="8961" max="8961" width="5.7109375" style="180" customWidth="1"/>
    <col min="8962" max="8962" width="50.7109375" style="180" customWidth="1"/>
    <col min="8963" max="8963" width="40.7109375" style="180" customWidth="1"/>
    <col min="8964" max="8965" width="20.7109375" style="180" customWidth="1"/>
    <col min="8966" max="8966" width="15.7109375" style="180" customWidth="1"/>
    <col min="8967" max="8967" width="35.7109375" style="180" customWidth="1"/>
    <col min="8968" max="8968" width="20.7109375" style="180" customWidth="1"/>
    <col min="8969" max="9216" width="11.42578125" style="180"/>
    <col min="9217" max="9217" width="5.7109375" style="180" customWidth="1"/>
    <col min="9218" max="9218" width="50.7109375" style="180" customWidth="1"/>
    <col min="9219" max="9219" width="40.7109375" style="180" customWidth="1"/>
    <col min="9220" max="9221" width="20.7109375" style="180" customWidth="1"/>
    <col min="9222" max="9222" width="15.7109375" style="180" customWidth="1"/>
    <col min="9223" max="9223" width="35.7109375" style="180" customWidth="1"/>
    <col min="9224" max="9224" width="20.7109375" style="180" customWidth="1"/>
    <col min="9225" max="9472" width="11.42578125" style="180"/>
    <col min="9473" max="9473" width="5.7109375" style="180" customWidth="1"/>
    <col min="9474" max="9474" width="50.7109375" style="180" customWidth="1"/>
    <col min="9475" max="9475" width="40.7109375" style="180" customWidth="1"/>
    <col min="9476" max="9477" width="20.7109375" style="180" customWidth="1"/>
    <col min="9478" max="9478" width="15.7109375" style="180" customWidth="1"/>
    <col min="9479" max="9479" width="35.7109375" style="180" customWidth="1"/>
    <col min="9480" max="9480" width="20.7109375" style="180" customWidth="1"/>
    <col min="9481" max="9728" width="11.42578125" style="180"/>
    <col min="9729" max="9729" width="5.7109375" style="180" customWidth="1"/>
    <col min="9730" max="9730" width="50.7109375" style="180" customWidth="1"/>
    <col min="9731" max="9731" width="40.7109375" style="180" customWidth="1"/>
    <col min="9732" max="9733" width="20.7109375" style="180" customWidth="1"/>
    <col min="9734" max="9734" width="15.7109375" style="180" customWidth="1"/>
    <col min="9735" max="9735" width="35.7109375" style="180" customWidth="1"/>
    <col min="9736" max="9736" width="20.7109375" style="180" customWidth="1"/>
    <col min="9737" max="9984" width="11.42578125" style="180"/>
    <col min="9985" max="9985" width="5.7109375" style="180" customWidth="1"/>
    <col min="9986" max="9986" width="50.7109375" style="180" customWidth="1"/>
    <col min="9987" max="9987" width="40.7109375" style="180" customWidth="1"/>
    <col min="9988" max="9989" width="20.7109375" style="180" customWidth="1"/>
    <col min="9990" max="9990" width="15.7109375" style="180" customWidth="1"/>
    <col min="9991" max="9991" width="35.7109375" style="180" customWidth="1"/>
    <col min="9992" max="9992" width="20.7109375" style="180" customWidth="1"/>
    <col min="9993" max="10240" width="11.42578125" style="180"/>
    <col min="10241" max="10241" width="5.7109375" style="180" customWidth="1"/>
    <col min="10242" max="10242" width="50.7109375" style="180" customWidth="1"/>
    <col min="10243" max="10243" width="40.7109375" style="180" customWidth="1"/>
    <col min="10244" max="10245" width="20.7109375" style="180" customWidth="1"/>
    <col min="10246" max="10246" width="15.7109375" style="180" customWidth="1"/>
    <col min="10247" max="10247" width="35.7109375" style="180" customWidth="1"/>
    <col min="10248" max="10248" width="20.7109375" style="180" customWidth="1"/>
    <col min="10249" max="10496" width="11.42578125" style="180"/>
    <col min="10497" max="10497" width="5.7109375" style="180" customWidth="1"/>
    <col min="10498" max="10498" width="50.7109375" style="180" customWidth="1"/>
    <col min="10499" max="10499" width="40.7109375" style="180" customWidth="1"/>
    <col min="10500" max="10501" width="20.7109375" style="180" customWidth="1"/>
    <col min="10502" max="10502" width="15.7109375" style="180" customWidth="1"/>
    <col min="10503" max="10503" width="35.7109375" style="180" customWidth="1"/>
    <col min="10504" max="10504" width="20.7109375" style="180" customWidth="1"/>
    <col min="10505" max="10752" width="11.42578125" style="180"/>
    <col min="10753" max="10753" width="5.7109375" style="180" customWidth="1"/>
    <col min="10754" max="10754" width="50.7109375" style="180" customWidth="1"/>
    <col min="10755" max="10755" width="40.7109375" style="180" customWidth="1"/>
    <col min="10756" max="10757" width="20.7109375" style="180" customWidth="1"/>
    <col min="10758" max="10758" width="15.7109375" style="180" customWidth="1"/>
    <col min="10759" max="10759" width="35.7109375" style="180" customWidth="1"/>
    <col min="10760" max="10760" width="20.7109375" style="180" customWidth="1"/>
    <col min="10761" max="11008" width="11.42578125" style="180"/>
    <col min="11009" max="11009" width="5.7109375" style="180" customWidth="1"/>
    <col min="11010" max="11010" width="50.7109375" style="180" customWidth="1"/>
    <col min="11011" max="11011" width="40.7109375" style="180" customWidth="1"/>
    <col min="11012" max="11013" width="20.7109375" style="180" customWidth="1"/>
    <col min="11014" max="11014" width="15.7109375" style="180" customWidth="1"/>
    <col min="11015" max="11015" width="35.7109375" style="180" customWidth="1"/>
    <col min="11016" max="11016" width="20.7109375" style="180" customWidth="1"/>
    <col min="11017" max="11264" width="11.42578125" style="180"/>
    <col min="11265" max="11265" width="5.7109375" style="180" customWidth="1"/>
    <col min="11266" max="11266" width="50.7109375" style="180" customWidth="1"/>
    <col min="11267" max="11267" width="40.7109375" style="180" customWidth="1"/>
    <col min="11268" max="11269" width="20.7109375" style="180" customWidth="1"/>
    <col min="11270" max="11270" width="15.7109375" style="180" customWidth="1"/>
    <col min="11271" max="11271" width="35.7109375" style="180" customWidth="1"/>
    <col min="11272" max="11272" width="20.7109375" style="180" customWidth="1"/>
    <col min="11273" max="11520" width="11.42578125" style="180"/>
    <col min="11521" max="11521" width="5.7109375" style="180" customWidth="1"/>
    <col min="11522" max="11522" width="50.7109375" style="180" customWidth="1"/>
    <col min="11523" max="11523" width="40.7109375" style="180" customWidth="1"/>
    <col min="11524" max="11525" width="20.7109375" style="180" customWidth="1"/>
    <col min="11526" max="11526" width="15.7109375" style="180" customWidth="1"/>
    <col min="11527" max="11527" width="35.7109375" style="180" customWidth="1"/>
    <col min="11528" max="11528" width="20.7109375" style="180" customWidth="1"/>
    <col min="11529" max="11776" width="11.42578125" style="180"/>
    <col min="11777" max="11777" width="5.7109375" style="180" customWidth="1"/>
    <col min="11778" max="11778" width="50.7109375" style="180" customWidth="1"/>
    <col min="11779" max="11779" width="40.7109375" style="180" customWidth="1"/>
    <col min="11780" max="11781" width="20.7109375" style="180" customWidth="1"/>
    <col min="11782" max="11782" width="15.7109375" style="180" customWidth="1"/>
    <col min="11783" max="11783" width="35.7109375" style="180" customWidth="1"/>
    <col min="11784" max="11784" width="20.7109375" style="180" customWidth="1"/>
    <col min="11785" max="12032" width="11.42578125" style="180"/>
    <col min="12033" max="12033" width="5.7109375" style="180" customWidth="1"/>
    <col min="12034" max="12034" width="50.7109375" style="180" customWidth="1"/>
    <col min="12035" max="12035" width="40.7109375" style="180" customWidth="1"/>
    <col min="12036" max="12037" width="20.7109375" style="180" customWidth="1"/>
    <col min="12038" max="12038" width="15.7109375" style="180" customWidth="1"/>
    <col min="12039" max="12039" width="35.7109375" style="180" customWidth="1"/>
    <col min="12040" max="12040" width="20.7109375" style="180" customWidth="1"/>
    <col min="12041" max="12288" width="11.42578125" style="180"/>
    <col min="12289" max="12289" width="5.7109375" style="180" customWidth="1"/>
    <col min="12290" max="12290" width="50.7109375" style="180" customWidth="1"/>
    <col min="12291" max="12291" width="40.7109375" style="180" customWidth="1"/>
    <col min="12292" max="12293" width="20.7109375" style="180" customWidth="1"/>
    <col min="12294" max="12294" width="15.7109375" style="180" customWidth="1"/>
    <col min="12295" max="12295" width="35.7109375" style="180" customWidth="1"/>
    <col min="12296" max="12296" width="20.7109375" style="180" customWidth="1"/>
    <col min="12297" max="12544" width="11.42578125" style="180"/>
    <col min="12545" max="12545" width="5.7109375" style="180" customWidth="1"/>
    <col min="12546" max="12546" width="50.7109375" style="180" customWidth="1"/>
    <col min="12547" max="12547" width="40.7109375" style="180" customWidth="1"/>
    <col min="12548" max="12549" width="20.7109375" style="180" customWidth="1"/>
    <col min="12550" max="12550" width="15.7109375" style="180" customWidth="1"/>
    <col min="12551" max="12551" width="35.7109375" style="180" customWidth="1"/>
    <col min="12552" max="12552" width="20.7109375" style="180" customWidth="1"/>
    <col min="12553" max="12800" width="11.42578125" style="180"/>
    <col min="12801" max="12801" width="5.7109375" style="180" customWidth="1"/>
    <col min="12802" max="12802" width="50.7109375" style="180" customWidth="1"/>
    <col min="12803" max="12803" width="40.7109375" style="180" customWidth="1"/>
    <col min="12804" max="12805" width="20.7109375" style="180" customWidth="1"/>
    <col min="12806" max="12806" width="15.7109375" style="180" customWidth="1"/>
    <col min="12807" max="12807" width="35.7109375" style="180" customWidth="1"/>
    <col min="12808" max="12808" width="20.7109375" style="180" customWidth="1"/>
    <col min="12809" max="13056" width="11.42578125" style="180"/>
    <col min="13057" max="13057" width="5.7109375" style="180" customWidth="1"/>
    <col min="13058" max="13058" width="50.7109375" style="180" customWidth="1"/>
    <col min="13059" max="13059" width="40.7109375" style="180" customWidth="1"/>
    <col min="13060" max="13061" width="20.7109375" style="180" customWidth="1"/>
    <col min="13062" max="13062" width="15.7109375" style="180" customWidth="1"/>
    <col min="13063" max="13063" width="35.7109375" style="180" customWidth="1"/>
    <col min="13064" max="13064" width="20.7109375" style="180" customWidth="1"/>
    <col min="13065" max="13312" width="11.42578125" style="180"/>
    <col min="13313" max="13313" width="5.7109375" style="180" customWidth="1"/>
    <col min="13314" max="13314" width="50.7109375" style="180" customWidth="1"/>
    <col min="13315" max="13315" width="40.7109375" style="180" customWidth="1"/>
    <col min="13316" max="13317" width="20.7109375" style="180" customWidth="1"/>
    <col min="13318" max="13318" width="15.7109375" style="180" customWidth="1"/>
    <col min="13319" max="13319" width="35.7109375" style="180" customWidth="1"/>
    <col min="13320" max="13320" width="20.7109375" style="180" customWidth="1"/>
    <col min="13321" max="13568" width="11.42578125" style="180"/>
    <col min="13569" max="13569" width="5.7109375" style="180" customWidth="1"/>
    <col min="13570" max="13570" width="50.7109375" style="180" customWidth="1"/>
    <col min="13571" max="13571" width="40.7109375" style="180" customWidth="1"/>
    <col min="13572" max="13573" width="20.7109375" style="180" customWidth="1"/>
    <col min="13574" max="13574" width="15.7109375" style="180" customWidth="1"/>
    <col min="13575" max="13575" width="35.7109375" style="180" customWidth="1"/>
    <col min="13576" max="13576" width="20.7109375" style="180" customWidth="1"/>
    <col min="13577" max="13824" width="11.42578125" style="180"/>
    <col min="13825" max="13825" width="5.7109375" style="180" customWidth="1"/>
    <col min="13826" max="13826" width="50.7109375" style="180" customWidth="1"/>
    <col min="13827" max="13827" width="40.7109375" style="180" customWidth="1"/>
    <col min="13828" max="13829" width="20.7109375" style="180" customWidth="1"/>
    <col min="13830" max="13830" width="15.7109375" style="180" customWidth="1"/>
    <col min="13831" max="13831" width="35.7109375" style="180" customWidth="1"/>
    <col min="13832" max="13832" width="20.7109375" style="180" customWidth="1"/>
    <col min="13833" max="14080" width="11.42578125" style="180"/>
    <col min="14081" max="14081" width="5.7109375" style="180" customWidth="1"/>
    <col min="14082" max="14082" width="50.7109375" style="180" customWidth="1"/>
    <col min="14083" max="14083" width="40.7109375" style="180" customWidth="1"/>
    <col min="14084" max="14085" width="20.7109375" style="180" customWidth="1"/>
    <col min="14086" max="14086" width="15.7109375" style="180" customWidth="1"/>
    <col min="14087" max="14087" width="35.7109375" style="180" customWidth="1"/>
    <col min="14088" max="14088" width="20.7109375" style="180" customWidth="1"/>
    <col min="14089" max="14336" width="11.42578125" style="180"/>
    <col min="14337" max="14337" width="5.7109375" style="180" customWidth="1"/>
    <col min="14338" max="14338" width="50.7109375" style="180" customWidth="1"/>
    <col min="14339" max="14339" width="40.7109375" style="180" customWidth="1"/>
    <col min="14340" max="14341" width="20.7109375" style="180" customWidth="1"/>
    <col min="14342" max="14342" width="15.7109375" style="180" customWidth="1"/>
    <col min="14343" max="14343" width="35.7109375" style="180" customWidth="1"/>
    <col min="14344" max="14344" width="20.7109375" style="180" customWidth="1"/>
    <col min="14345" max="14592" width="11.42578125" style="180"/>
    <col min="14593" max="14593" width="5.7109375" style="180" customWidth="1"/>
    <col min="14594" max="14594" width="50.7109375" style="180" customWidth="1"/>
    <col min="14595" max="14595" width="40.7109375" style="180" customWidth="1"/>
    <col min="14596" max="14597" width="20.7109375" style="180" customWidth="1"/>
    <col min="14598" max="14598" width="15.7109375" style="180" customWidth="1"/>
    <col min="14599" max="14599" width="35.7109375" style="180" customWidth="1"/>
    <col min="14600" max="14600" width="20.7109375" style="180" customWidth="1"/>
    <col min="14601" max="14848" width="11.42578125" style="180"/>
    <col min="14849" max="14849" width="5.7109375" style="180" customWidth="1"/>
    <col min="14850" max="14850" width="50.7109375" style="180" customWidth="1"/>
    <col min="14851" max="14851" width="40.7109375" style="180" customWidth="1"/>
    <col min="14852" max="14853" width="20.7109375" style="180" customWidth="1"/>
    <col min="14854" max="14854" width="15.7109375" style="180" customWidth="1"/>
    <col min="14855" max="14855" width="35.7109375" style="180" customWidth="1"/>
    <col min="14856" max="14856" width="20.7109375" style="180" customWidth="1"/>
    <col min="14857" max="15104" width="11.42578125" style="180"/>
    <col min="15105" max="15105" width="5.7109375" style="180" customWidth="1"/>
    <col min="15106" max="15106" width="50.7109375" style="180" customWidth="1"/>
    <col min="15107" max="15107" width="40.7109375" style="180" customWidth="1"/>
    <col min="15108" max="15109" width="20.7109375" style="180" customWidth="1"/>
    <col min="15110" max="15110" width="15.7109375" style="180" customWidth="1"/>
    <col min="15111" max="15111" width="35.7109375" style="180" customWidth="1"/>
    <col min="15112" max="15112" width="20.7109375" style="180" customWidth="1"/>
    <col min="15113" max="15360" width="11.42578125" style="180"/>
    <col min="15361" max="15361" width="5.7109375" style="180" customWidth="1"/>
    <col min="15362" max="15362" width="50.7109375" style="180" customWidth="1"/>
    <col min="15363" max="15363" width="40.7109375" style="180" customWidth="1"/>
    <col min="15364" max="15365" width="20.7109375" style="180" customWidth="1"/>
    <col min="15366" max="15366" width="15.7109375" style="180" customWidth="1"/>
    <col min="15367" max="15367" width="35.7109375" style="180" customWidth="1"/>
    <col min="15368" max="15368" width="20.7109375" style="180" customWidth="1"/>
    <col min="15369" max="15616" width="11.42578125" style="180"/>
    <col min="15617" max="15617" width="5.7109375" style="180" customWidth="1"/>
    <col min="15618" max="15618" width="50.7109375" style="180" customWidth="1"/>
    <col min="15619" max="15619" width="40.7109375" style="180" customWidth="1"/>
    <col min="15620" max="15621" width="20.7109375" style="180" customWidth="1"/>
    <col min="15622" max="15622" width="15.7109375" style="180" customWidth="1"/>
    <col min="15623" max="15623" width="35.7109375" style="180" customWidth="1"/>
    <col min="15624" max="15624" width="20.7109375" style="180" customWidth="1"/>
    <col min="15625" max="15872" width="11.42578125" style="180"/>
    <col min="15873" max="15873" width="5.7109375" style="180" customWidth="1"/>
    <col min="15874" max="15874" width="50.7109375" style="180" customWidth="1"/>
    <col min="15875" max="15875" width="40.7109375" style="180" customWidth="1"/>
    <col min="15876" max="15877" width="20.7109375" style="180" customWidth="1"/>
    <col min="15878" max="15878" width="15.7109375" style="180" customWidth="1"/>
    <col min="15879" max="15879" width="35.7109375" style="180" customWidth="1"/>
    <col min="15880" max="15880" width="20.7109375" style="180" customWidth="1"/>
    <col min="15881" max="16128" width="11.42578125" style="180"/>
    <col min="16129" max="16129" width="5.7109375" style="180" customWidth="1"/>
    <col min="16130" max="16130" width="50.7109375" style="180" customWidth="1"/>
    <col min="16131" max="16131" width="40.7109375" style="180" customWidth="1"/>
    <col min="16132" max="16133" width="20.7109375" style="180" customWidth="1"/>
    <col min="16134" max="16134" width="15.7109375" style="180" customWidth="1"/>
    <col min="16135" max="16135" width="35.7109375" style="180" customWidth="1"/>
    <col min="16136" max="16136" width="20.7109375" style="180" customWidth="1"/>
    <col min="16137" max="16384" width="11.42578125" style="180"/>
  </cols>
  <sheetData>
    <row r="1" spans="1:18" ht="66" customHeight="1">
      <c r="A1" s="1364"/>
      <c r="B1" s="1366" t="s">
        <v>222</v>
      </c>
      <c r="C1" s="1366"/>
      <c r="D1" s="1366"/>
      <c r="E1" s="1366"/>
      <c r="F1" s="1366"/>
      <c r="G1" s="1366"/>
      <c r="H1" s="1367"/>
      <c r="I1" s="191"/>
      <c r="J1" s="191"/>
      <c r="K1" s="191"/>
      <c r="L1" s="191"/>
      <c r="M1" s="191"/>
      <c r="N1" s="191"/>
      <c r="O1" s="191"/>
      <c r="P1" s="191"/>
      <c r="Q1" s="191"/>
      <c r="R1" s="191"/>
    </row>
    <row r="2" spans="1:18">
      <c r="A2" s="1382"/>
      <c r="B2" s="191"/>
      <c r="C2" s="191"/>
      <c r="D2" s="191"/>
      <c r="E2" s="191"/>
      <c r="F2" s="191"/>
      <c r="G2" s="191"/>
      <c r="H2" s="1371"/>
      <c r="I2" s="191"/>
      <c r="J2" s="191"/>
      <c r="K2" s="191"/>
      <c r="L2" s="191"/>
      <c r="M2" s="191"/>
      <c r="N2" s="191"/>
      <c r="O2" s="191"/>
      <c r="P2" s="191"/>
      <c r="Q2" s="191"/>
      <c r="R2" s="191"/>
    </row>
    <row r="3" spans="1:18" ht="30.75" thickBot="1">
      <c r="A3" s="341" t="s">
        <v>1187</v>
      </c>
      <c r="B3" s="342"/>
      <c r="C3" s="342"/>
      <c r="D3" s="342"/>
      <c r="E3" s="342"/>
      <c r="F3" s="342"/>
      <c r="G3" s="342"/>
      <c r="H3" s="1383" t="s">
        <v>1188</v>
      </c>
      <c r="I3" s="191"/>
      <c r="J3" s="191"/>
      <c r="K3" s="191"/>
      <c r="L3" s="191"/>
      <c r="M3" s="191"/>
      <c r="N3" s="191"/>
      <c r="O3" s="191"/>
      <c r="P3" s="191"/>
      <c r="Q3" s="191"/>
      <c r="R3" s="191"/>
    </row>
    <row r="4" spans="1:18" ht="13.5" thickTop="1">
      <c r="A4" s="1372" t="s">
        <v>20</v>
      </c>
      <c r="C4" s="1375"/>
      <c r="D4" s="258"/>
      <c r="E4" s="258"/>
      <c r="F4" s="1375"/>
      <c r="G4" s="1295" t="s">
        <v>1192</v>
      </c>
      <c r="H4" s="1351"/>
      <c r="I4" s="258"/>
      <c r="J4" s="258"/>
      <c r="K4" s="258"/>
      <c r="L4" s="258"/>
      <c r="M4" s="258"/>
      <c r="N4" s="258"/>
      <c r="O4" s="258"/>
      <c r="P4" s="258"/>
      <c r="Q4" s="258"/>
      <c r="R4" s="258"/>
    </row>
    <row r="5" spans="1:18">
      <c r="A5" s="1376" t="s">
        <v>1169</v>
      </c>
      <c r="C5" s="1375"/>
      <c r="F5" s="1377" t="s">
        <v>1189</v>
      </c>
      <c r="G5" s="1373"/>
      <c r="H5" s="436"/>
    </row>
    <row r="6" spans="1:18" s="184" customFormat="1" ht="30" customHeight="1">
      <c r="A6" s="1696" t="s">
        <v>774</v>
      </c>
      <c r="B6" s="1696" t="s">
        <v>1173</v>
      </c>
      <c r="C6" s="1696" t="s">
        <v>1174</v>
      </c>
      <c r="D6" s="1378" t="s">
        <v>1175</v>
      </c>
      <c r="E6" s="1378"/>
      <c r="F6" s="1692" t="s">
        <v>1178</v>
      </c>
      <c r="G6" s="1692"/>
      <c r="H6" s="1692" t="s">
        <v>1190</v>
      </c>
    </row>
    <row r="7" spans="1:18" s="184" customFormat="1" ht="15" customHeight="1">
      <c r="A7" s="1696"/>
      <c r="B7" s="1696"/>
      <c r="C7" s="1696"/>
      <c r="D7" s="1379" t="s">
        <v>1184</v>
      </c>
      <c r="E7" s="1379" t="s">
        <v>1185</v>
      </c>
      <c r="F7" s="1692"/>
      <c r="G7" s="1692"/>
      <c r="H7" s="1692" t="s">
        <v>1186</v>
      </c>
    </row>
    <row r="8" spans="1:18">
      <c r="A8" s="1308"/>
      <c r="B8" s="1380"/>
      <c r="C8" s="1380"/>
      <c r="D8" s="1308"/>
      <c r="E8" s="1308"/>
      <c r="F8" s="1308"/>
      <c r="G8" s="1308"/>
      <c r="H8" s="1308"/>
    </row>
    <row r="9" spans="1:18">
      <c r="A9" s="1308"/>
      <c r="B9" s="1380"/>
      <c r="C9" s="1380"/>
      <c r="D9" s="1308"/>
      <c r="E9" s="1308"/>
      <c r="F9" s="1308"/>
      <c r="G9" s="1308"/>
      <c r="H9" s="1308"/>
    </row>
    <row r="10" spans="1:18">
      <c r="A10" s="1308"/>
      <c r="B10" s="1380"/>
      <c r="C10" s="1380"/>
      <c r="D10" s="1308"/>
      <c r="E10" s="1308"/>
      <c r="F10" s="1308"/>
      <c r="G10" s="1308"/>
      <c r="H10" s="1308"/>
    </row>
    <row r="11" spans="1:18">
      <c r="A11" s="1308"/>
      <c r="B11" s="1380"/>
      <c r="C11" s="1380"/>
      <c r="D11" s="1308"/>
      <c r="E11" s="1308"/>
      <c r="F11" s="1308"/>
      <c r="G11" s="1308"/>
      <c r="H11" s="1308"/>
    </row>
    <row r="12" spans="1:18">
      <c r="A12" s="1308"/>
      <c r="B12" s="1380"/>
      <c r="C12" s="1380"/>
      <c r="D12" s="1308"/>
      <c r="E12" s="1308"/>
      <c r="F12" s="1308"/>
      <c r="G12" s="1308"/>
      <c r="H12" s="1308"/>
    </row>
    <row r="13" spans="1:18">
      <c r="A13" s="1308"/>
      <c r="B13" s="1380"/>
      <c r="C13" s="1380"/>
      <c r="D13" s="1308"/>
      <c r="E13" s="1308"/>
      <c r="F13" s="1308"/>
      <c r="G13" s="1308"/>
      <c r="H13" s="1308"/>
    </row>
    <row r="14" spans="1:18">
      <c r="A14" s="1308"/>
      <c r="B14" s="1380"/>
      <c r="C14" s="1380"/>
      <c r="D14" s="1308"/>
      <c r="E14" s="1308"/>
      <c r="F14" s="1308"/>
      <c r="G14" s="1308"/>
      <c r="H14" s="1308"/>
    </row>
    <row r="15" spans="1:18">
      <c r="A15" s="1308"/>
      <c r="B15" s="1380"/>
      <c r="C15" s="1380"/>
      <c r="D15" s="1308"/>
      <c r="E15" s="1308"/>
      <c r="F15" s="1308"/>
      <c r="G15" s="1308"/>
      <c r="H15" s="1308"/>
    </row>
    <row r="16" spans="1:18">
      <c r="A16" s="1308"/>
      <c r="B16" s="1380"/>
      <c r="C16" s="1380"/>
      <c r="D16" s="1308"/>
      <c r="E16" s="1308"/>
      <c r="F16" s="1308"/>
      <c r="G16" s="1308"/>
      <c r="H16" s="1308"/>
    </row>
    <row r="17" spans="1:8">
      <c r="A17" s="1308"/>
      <c r="B17" s="1380"/>
      <c r="C17" s="1380"/>
      <c r="D17" s="1308"/>
      <c r="E17" s="1308"/>
      <c r="F17" s="1308"/>
      <c r="G17" s="1308"/>
      <c r="H17" s="1308"/>
    </row>
    <row r="18" spans="1:8">
      <c r="A18" s="1308"/>
      <c r="B18" s="1380"/>
      <c r="C18" s="1380"/>
      <c r="D18" s="1308"/>
      <c r="E18" s="1308"/>
      <c r="F18" s="1308"/>
      <c r="G18" s="1308"/>
      <c r="H18" s="1308"/>
    </row>
    <row r="19" spans="1:8">
      <c r="A19" s="1308"/>
      <c r="B19" s="1380"/>
      <c r="C19" s="1380"/>
      <c r="D19" s="1308"/>
      <c r="E19" s="1308"/>
      <c r="F19" s="1308"/>
      <c r="G19" s="1308"/>
      <c r="H19" s="1308"/>
    </row>
    <row r="20" spans="1:8">
      <c r="A20" s="1308"/>
      <c r="B20" s="1380"/>
      <c r="C20" s="1380"/>
      <c r="D20" s="1308"/>
      <c r="E20" s="1308"/>
      <c r="F20" s="1308"/>
      <c r="G20" s="1308"/>
      <c r="H20" s="1308"/>
    </row>
    <row r="21" spans="1:8">
      <c r="A21" s="1308"/>
      <c r="B21" s="1380"/>
      <c r="C21" s="1380"/>
      <c r="D21" s="1308"/>
      <c r="E21" s="1308"/>
      <c r="F21" s="1308"/>
      <c r="G21" s="1308"/>
      <c r="H21" s="1308"/>
    </row>
    <row r="22" spans="1:8">
      <c r="A22" s="1308"/>
      <c r="B22" s="1380"/>
      <c r="C22" s="1380"/>
      <c r="D22" s="1308"/>
      <c r="E22" s="1308"/>
      <c r="F22" s="1308"/>
      <c r="G22" s="1308"/>
      <c r="H22" s="1308"/>
    </row>
    <row r="23" spans="1:8">
      <c r="A23" s="1308"/>
      <c r="B23" s="1380"/>
      <c r="C23" s="1380"/>
      <c r="D23" s="1308"/>
      <c r="E23" s="1308"/>
      <c r="F23" s="1308"/>
      <c r="G23" s="1308"/>
      <c r="H23" s="1308"/>
    </row>
    <row r="24" spans="1:8">
      <c r="A24" s="1308"/>
      <c r="B24" s="1380"/>
      <c r="C24" s="1380"/>
      <c r="D24" s="1308"/>
      <c r="E24" s="1308"/>
      <c r="F24" s="1308"/>
      <c r="G24" s="1308"/>
      <c r="H24" s="1308"/>
    </row>
    <row r="25" spans="1:8">
      <c r="A25" s="1308"/>
      <c r="B25" s="1380"/>
      <c r="C25" s="1380"/>
      <c r="D25" s="1308"/>
      <c r="E25" s="1308"/>
      <c r="F25" s="1308"/>
      <c r="G25" s="1308"/>
      <c r="H25" s="1308"/>
    </row>
    <row r="26" spans="1:8">
      <c r="A26" s="1308"/>
      <c r="B26" s="1380"/>
      <c r="C26" s="1380"/>
      <c r="D26" s="1308"/>
      <c r="E26" s="1308"/>
      <c r="F26" s="1308"/>
      <c r="G26" s="1308"/>
      <c r="H26" s="1308"/>
    </row>
    <row r="27" spans="1:8">
      <c r="A27" s="1308"/>
      <c r="B27" s="1380"/>
      <c r="C27" s="1380"/>
      <c r="D27" s="1308"/>
      <c r="E27" s="1308"/>
      <c r="F27" s="1308"/>
      <c r="G27" s="1308"/>
      <c r="H27" s="1308"/>
    </row>
    <row r="28" spans="1:8">
      <c r="A28" s="1308"/>
      <c r="B28" s="1380"/>
      <c r="C28" s="1380"/>
      <c r="D28" s="1308"/>
      <c r="E28" s="1308"/>
      <c r="F28" s="1308"/>
      <c r="G28" s="1308"/>
      <c r="H28" s="1308"/>
    </row>
    <row r="29" spans="1:8">
      <c r="A29" s="1308"/>
      <c r="B29" s="1380"/>
      <c r="C29" s="1380"/>
      <c r="D29" s="1308"/>
      <c r="E29" s="1308"/>
      <c r="F29" s="1308"/>
      <c r="G29" s="1308"/>
      <c r="H29" s="1308"/>
    </row>
    <row r="30" spans="1:8">
      <c r="A30" s="1308"/>
      <c r="B30" s="1380"/>
      <c r="C30" s="1380"/>
      <c r="D30" s="1308"/>
      <c r="E30" s="1308"/>
      <c r="F30" s="1308"/>
      <c r="G30" s="1308"/>
      <c r="H30" s="1308"/>
    </row>
    <row r="31" spans="1:8">
      <c r="A31" s="1308"/>
      <c r="B31" s="1380"/>
      <c r="C31" s="1380"/>
      <c r="D31" s="1308"/>
      <c r="E31" s="1308"/>
      <c r="F31" s="1308"/>
      <c r="G31" s="1308"/>
      <c r="H31" s="1308"/>
    </row>
    <row r="32" spans="1:8">
      <c r="A32" s="1308"/>
      <c r="B32" s="1380"/>
      <c r="C32" s="1380"/>
      <c r="D32" s="1308"/>
      <c r="E32" s="1308"/>
      <c r="F32" s="1308"/>
      <c r="G32" s="1308"/>
      <c r="H32" s="1308"/>
    </row>
    <row r="33" spans="1:8">
      <c r="A33" s="1308"/>
      <c r="B33" s="1380"/>
      <c r="C33" s="1380"/>
      <c r="D33" s="1308"/>
      <c r="E33" s="1308"/>
      <c r="F33" s="1308"/>
      <c r="G33" s="1308"/>
      <c r="H33" s="1308"/>
    </row>
    <row r="34" spans="1:8">
      <c r="A34" s="1308"/>
      <c r="B34" s="1380"/>
      <c r="C34" s="1380"/>
      <c r="D34" s="1308"/>
      <c r="E34" s="1308"/>
      <c r="F34" s="1308"/>
      <c r="G34" s="1308"/>
      <c r="H34" s="1308"/>
    </row>
    <row r="35" spans="1:8">
      <c r="A35" s="1308"/>
      <c r="B35" s="1380"/>
      <c r="C35" s="1380"/>
      <c r="D35" s="1308"/>
      <c r="E35" s="1308"/>
      <c r="F35" s="1308"/>
      <c r="G35" s="1308"/>
      <c r="H35" s="1308"/>
    </row>
    <row r="36" spans="1:8">
      <c r="A36" s="1308"/>
      <c r="B36" s="1380"/>
      <c r="C36" s="1380"/>
      <c r="D36" s="1308"/>
      <c r="E36" s="1308"/>
      <c r="F36" s="1308"/>
      <c r="G36" s="1308"/>
      <c r="H36" s="1308"/>
    </row>
    <row r="37" spans="1:8">
      <c r="A37" s="1308"/>
      <c r="B37" s="1380"/>
      <c r="C37" s="1380"/>
      <c r="D37" s="1308"/>
      <c r="E37" s="1308"/>
      <c r="F37" s="1308"/>
      <c r="G37" s="1308"/>
      <c r="H37" s="1308"/>
    </row>
    <row r="38" spans="1:8">
      <c r="A38" s="1308"/>
      <c r="B38" s="1380"/>
      <c r="C38" s="1380"/>
      <c r="D38" s="1308"/>
      <c r="E38" s="1308"/>
      <c r="F38" s="1308"/>
      <c r="G38" s="1308"/>
      <c r="H38" s="1308"/>
    </row>
    <row r="39" spans="1:8">
      <c r="A39" s="1308"/>
      <c r="B39" s="1380"/>
      <c r="C39" s="1380"/>
      <c r="D39" s="1308"/>
      <c r="E39" s="1308"/>
      <c r="F39" s="1308"/>
      <c r="G39" s="1308"/>
      <c r="H39" s="1308"/>
    </row>
    <row r="40" spans="1:8">
      <c r="A40" s="1308"/>
      <c r="B40" s="1380"/>
      <c r="C40" s="1380"/>
      <c r="D40" s="1308"/>
      <c r="E40" s="1308"/>
      <c r="F40" s="1308"/>
      <c r="G40" s="1308"/>
      <c r="H40" s="1308"/>
    </row>
    <row r="41" spans="1:8">
      <c r="A41" s="1308"/>
      <c r="B41" s="1380"/>
      <c r="C41" s="1380"/>
      <c r="D41" s="1308"/>
      <c r="E41" s="1308"/>
      <c r="F41" s="1308"/>
      <c r="G41" s="1308"/>
      <c r="H41" s="1308"/>
    </row>
    <row r="42" spans="1:8">
      <c r="A42" s="1308"/>
      <c r="B42" s="1380"/>
      <c r="C42" s="1380"/>
      <c r="D42" s="1308"/>
      <c r="E42" s="1308"/>
      <c r="F42" s="1308"/>
      <c r="G42" s="1308"/>
      <c r="H42" s="1308"/>
    </row>
    <row r="43" spans="1:8">
      <c r="A43" s="1308"/>
      <c r="B43" s="1380"/>
      <c r="C43" s="1380"/>
      <c r="D43" s="1308"/>
      <c r="E43" s="1308"/>
      <c r="F43" s="1308"/>
      <c r="G43" s="1308"/>
      <c r="H43" s="1308"/>
    </row>
    <row r="44" spans="1:8">
      <c r="A44" s="1308"/>
      <c r="B44" s="1380"/>
      <c r="C44" s="1380"/>
      <c r="D44" s="1308"/>
      <c r="E44" s="1308"/>
      <c r="F44" s="1308"/>
      <c r="G44" s="1308"/>
      <c r="H44" s="1308"/>
    </row>
    <row r="45" spans="1:8">
      <c r="A45" s="1308"/>
      <c r="B45" s="1380"/>
      <c r="C45" s="1380"/>
      <c r="D45" s="1308"/>
      <c r="E45" s="1308"/>
      <c r="F45" s="1308"/>
      <c r="G45" s="1308"/>
      <c r="H45" s="1308"/>
    </row>
    <row r="46" spans="1:8">
      <c r="A46" s="1308"/>
      <c r="B46" s="1380"/>
      <c r="C46" s="1380"/>
      <c r="D46" s="1308"/>
      <c r="E46" s="1308"/>
      <c r="F46" s="1308"/>
      <c r="G46" s="1308"/>
      <c r="H46" s="1308"/>
    </row>
    <row r="47" spans="1:8">
      <c r="A47" s="1308"/>
      <c r="B47" s="1380"/>
      <c r="C47" s="1380"/>
      <c r="D47" s="1308"/>
      <c r="E47" s="1308"/>
      <c r="F47" s="1308"/>
      <c r="G47" s="1308"/>
      <c r="H47" s="1308"/>
    </row>
    <row r="48" spans="1:8">
      <c r="A48" s="1308"/>
      <c r="B48" s="1380"/>
      <c r="C48" s="1380"/>
      <c r="D48" s="1308"/>
      <c r="E48" s="1308"/>
      <c r="F48" s="1308"/>
      <c r="G48" s="1308"/>
      <c r="H48" s="1308"/>
    </row>
    <row r="49" spans="1:8">
      <c r="A49" s="1308"/>
      <c r="B49" s="1380"/>
      <c r="C49" s="1380"/>
      <c r="D49" s="1308"/>
      <c r="E49" s="1308"/>
      <c r="F49" s="1308"/>
      <c r="G49" s="1308"/>
      <c r="H49" s="1308"/>
    </row>
    <row r="50" spans="1:8">
      <c r="A50" s="1308"/>
      <c r="B50" s="1380"/>
      <c r="C50" s="1380"/>
      <c r="D50" s="1308"/>
      <c r="E50" s="1308"/>
      <c r="F50" s="1308"/>
      <c r="G50" s="1308"/>
      <c r="H50" s="1308"/>
    </row>
    <row r="51" spans="1:8">
      <c r="A51" s="1308"/>
      <c r="B51" s="1380"/>
      <c r="C51" s="1380"/>
      <c r="D51" s="1308"/>
      <c r="E51" s="1308"/>
      <c r="F51" s="1308"/>
      <c r="G51" s="1308"/>
      <c r="H51" s="1308"/>
    </row>
    <row r="52" spans="1:8">
      <c r="A52" s="1308"/>
      <c r="B52" s="1380"/>
      <c r="C52" s="1380"/>
      <c r="D52" s="1308"/>
      <c r="E52" s="1308"/>
      <c r="F52" s="1308"/>
      <c r="G52" s="1308"/>
      <c r="H52" s="1308"/>
    </row>
    <row r="53" spans="1:8">
      <c r="A53" s="1308"/>
      <c r="B53" s="1380"/>
      <c r="C53" s="1380"/>
      <c r="D53" s="1308"/>
      <c r="E53" s="1308"/>
      <c r="F53" s="1308"/>
      <c r="G53" s="1308"/>
      <c r="H53" s="1308"/>
    </row>
    <row r="54" spans="1:8">
      <c r="A54" s="1308"/>
      <c r="B54" s="1380"/>
      <c r="C54" s="1380"/>
      <c r="D54" s="1308"/>
      <c r="E54" s="1308"/>
      <c r="F54" s="1308"/>
      <c r="G54" s="1308"/>
      <c r="H54" s="1308"/>
    </row>
    <row r="55" spans="1:8">
      <c r="A55" s="1308"/>
      <c r="B55" s="1380"/>
      <c r="C55" s="1380"/>
      <c r="D55" s="1308"/>
      <c r="E55" s="1308"/>
      <c r="F55" s="1308"/>
      <c r="G55" s="1308"/>
      <c r="H55" s="1308"/>
    </row>
    <row r="56" spans="1:8">
      <c r="A56" s="1308"/>
      <c r="B56" s="1380"/>
      <c r="C56" s="1380"/>
      <c r="D56" s="1308"/>
      <c r="E56" s="1308"/>
      <c r="F56" s="1308"/>
      <c r="G56" s="1308"/>
      <c r="H56" s="1308"/>
    </row>
    <row r="57" spans="1:8">
      <c r="A57" s="1308"/>
      <c r="B57" s="1380"/>
      <c r="C57" s="1380"/>
      <c r="D57" s="1308"/>
      <c r="E57" s="1308"/>
      <c r="F57" s="1308"/>
      <c r="G57" s="1308"/>
      <c r="H57" s="1308"/>
    </row>
  </sheetData>
  <mergeCells count="5">
    <mergeCell ref="A6:A7"/>
    <mergeCell ref="B6:B7"/>
    <mergeCell ref="C6:C7"/>
    <mergeCell ref="F6:G7"/>
    <mergeCell ref="H6:H7"/>
  </mergeCells>
  <printOptions horizontalCentered="1"/>
  <pageMargins left="0.39370078740157483" right="0.39370078740157483" top="0.59055118110236227" bottom="0.39370078740157483" header="0" footer="0"/>
  <pageSetup scale="6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5" workbookViewId="0">
      <selection activeCell="C23" sqref="C23"/>
    </sheetView>
  </sheetViews>
  <sheetFormatPr baseColWidth="10" defaultRowHeight="12.75"/>
  <cols>
    <col min="1" max="1" width="5.7109375" style="180" customWidth="1"/>
    <col min="2" max="2" width="50.7109375" style="1374" customWidth="1"/>
    <col min="3" max="3" width="40.7109375" style="1374" customWidth="1"/>
    <col min="4" max="5" width="20.7109375" style="180" customWidth="1"/>
    <col min="6" max="6" width="15.7109375" style="180" customWidth="1"/>
    <col min="7" max="7" width="35.7109375" style="180" customWidth="1"/>
    <col min="8" max="8" width="20.7109375" style="180" customWidth="1"/>
    <col min="9" max="256" width="11.42578125" style="180"/>
    <col min="257" max="257" width="5.7109375" style="180" customWidth="1"/>
    <col min="258" max="258" width="50.7109375" style="180" customWidth="1"/>
    <col min="259" max="259" width="40.7109375" style="180" customWidth="1"/>
    <col min="260" max="261" width="20.7109375" style="180" customWidth="1"/>
    <col min="262" max="262" width="15.7109375" style="180" customWidth="1"/>
    <col min="263" max="263" width="35.7109375" style="180" customWidth="1"/>
    <col min="264" max="264" width="20.7109375" style="180" customWidth="1"/>
    <col min="265" max="512" width="11.42578125" style="180"/>
    <col min="513" max="513" width="5.7109375" style="180" customWidth="1"/>
    <col min="514" max="514" width="50.7109375" style="180" customWidth="1"/>
    <col min="515" max="515" width="40.7109375" style="180" customWidth="1"/>
    <col min="516" max="517" width="20.7109375" style="180" customWidth="1"/>
    <col min="518" max="518" width="15.7109375" style="180" customWidth="1"/>
    <col min="519" max="519" width="35.7109375" style="180" customWidth="1"/>
    <col min="520" max="520" width="20.7109375" style="180" customWidth="1"/>
    <col min="521" max="768" width="11.42578125" style="180"/>
    <col min="769" max="769" width="5.7109375" style="180" customWidth="1"/>
    <col min="770" max="770" width="50.7109375" style="180" customWidth="1"/>
    <col min="771" max="771" width="40.7109375" style="180" customWidth="1"/>
    <col min="772" max="773" width="20.7109375" style="180" customWidth="1"/>
    <col min="774" max="774" width="15.7109375" style="180" customWidth="1"/>
    <col min="775" max="775" width="35.7109375" style="180" customWidth="1"/>
    <col min="776" max="776" width="20.7109375" style="180" customWidth="1"/>
    <col min="777" max="1024" width="11.42578125" style="180"/>
    <col min="1025" max="1025" width="5.7109375" style="180" customWidth="1"/>
    <col min="1026" max="1026" width="50.7109375" style="180" customWidth="1"/>
    <col min="1027" max="1027" width="40.7109375" style="180" customWidth="1"/>
    <col min="1028" max="1029" width="20.7109375" style="180" customWidth="1"/>
    <col min="1030" max="1030" width="15.7109375" style="180" customWidth="1"/>
    <col min="1031" max="1031" width="35.7109375" style="180" customWidth="1"/>
    <col min="1032" max="1032" width="20.7109375" style="180" customWidth="1"/>
    <col min="1033" max="1280" width="11.42578125" style="180"/>
    <col min="1281" max="1281" width="5.7109375" style="180" customWidth="1"/>
    <col min="1282" max="1282" width="50.7109375" style="180" customWidth="1"/>
    <col min="1283" max="1283" width="40.7109375" style="180" customWidth="1"/>
    <col min="1284" max="1285" width="20.7109375" style="180" customWidth="1"/>
    <col min="1286" max="1286" width="15.7109375" style="180" customWidth="1"/>
    <col min="1287" max="1287" width="35.7109375" style="180" customWidth="1"/>
    <col min="1288" max="1288" width="20.7109375" style="180" customWidth="1"/>
    <col min="1289" max="1536" width="11.42578125" style="180"/>
    <col min="1537" max="1537" width="5.7109375" style="180" customWidth="1"/>
    <col min="1538" max="1538" width="50.7109375" style="180" customWidth="1"/>
    <col min="1539" max="1539" width="40.7109375" style="180" customWidth="1"/>
    <col min="1540" max="1541" width="20.7109375" style="180" customWidth="1"/>
    <col min="1542" max="1542" width="15.7109375" style="180" customWidth="1"/>
    <col min="1543" max="1543" width="35.7109375" style="180" customWidth="1"/>
    <col min="1544" max="1544" width="20.7109375" style="180" customWidth="1"/>
    <col min="1545" max="1792" width="11.42578125" style="180"/>
    <col min="1793" max="1793" width="5.7109375" style="180" customWidth="1"/>
    <col min="1794" max="1794" width="50.7109375" style="180" customWidth="1"/>
    <col min="1795" max="1795" width="40.7109375" style="180" customWidth="1"/>
    <col min="1796" max="1797" width="20.7109375" style="180" customWidth="1"/>
    <col min="1798" max="1798" width="15.7109375" style="180" customWidth="1"/>
    <col min="1799" max="1799" width="35.7109375" style="180" customWidth="1"/>
    <col min="1800" max="1800" width="20.7109375" style="180" customWidth="1"/>
    <col min="1801" max="2048" width="11.42578125" style="180"/>
    <col min="2049" max="2049" width="5.7109375" style="180" customWidth="1"/>
    <col min="2050" max="2050" width="50.7109375" style="180" customWidth="1"/>
    <col min="2051" max="2051" width="40.7109375" style="180" customWidth="1"/>
    <col min="2052" max="2053" width="20.7109375" style="180" customWidth="1"/>
    <col min="2054" max="2054" width="15.7109375" style="180" customWidth="1"/>
    <col min="2055" max="2055" width="35.7109375" style="180" customWidth="1"/>
    <col min="2056" max="2056" width="20.7109375" style="180" customWidth="1"/>
    <col min="2057" max="2304" width="11.42578125" style="180"/>
    <col min="2305" max="2305" width="5.7109375" style="180" customWidth="1"/>
    <col min="2306" max="2306" width="50.7109375" style="180" customWidth="1"/>
    <col min="2307" max="2307" width="40.7109375" style="180" customWidth="1"/>
    <col min="2308" max="2309" width="20.7109375" style="180" customWidth="1"/>
    <col min="2310" max="2310" width="15.7109375" style="180" customWidth="1"/>
    <col min="2311" max="2311" width="35.7109375" style="180" customWidth="1"/>
    <col min="2312" max="2312" width="20.7109375" style="180" customWidth="1"/>
    <col min="2313" max="2560" width="11.42578125" style="180"/>
    <col min="2561" max="2561" width="5.7109375" style="180" customWidth="1"/>
    <col min="2562" max="2562" width="50.7109375" style="180" customWidth="1"/>
    <col min="2563" max="2563" width="40.7109375" style="180" customWidth="1"/>
    <col min="2564" max="2565" width="20.7109375" style="180" customWidth="1"/>
    <col min="2566" max="2566" width="15.7109375" style="180" customWidth="1"/>
    <col min="2567" max="2567" width="35.7109375" style="180" customWidth="1"/>
    <col min="2568" max="2568" width="20.7109375" style="180" customWidth="1"/>
    <col min="2569" max="2816" width="11.42578125" style="180"/>
    <col min="2817" max="2817" width="5.7109375" style="180" customWidth="1"/>
    <col min="2818" max="2818" width="50.7109375" style="180" customWidth="1"/>
    <col min="2819" max="2819" width="40.7109375" style="180" customWidth="1"/>
    <col min="2820" max="2821" width="20.7109375" style="180" customWidth="1"/>
    <col min="2822" max="2822" width="15.7109375" style="180" customWidth="1"/>
    <col min="2823" max="2823" width="35.7109375" style="180" customWidth="1"/>
    <col min="2824" max="2824" width="20.7109375" style="180" customWidth="1"/>
    <col min="2825" max="3072" width="11.42578125" style="180"/>
    <col min="3073" max="3073" width="5.7109375" style="180" customWidth="1"/>
    <col min="3074" max="3074" width="50.7109375" style="180" customWidth="1"/>
    <col min="3075" max="3075" width="40.7109375" style="180" customWidth="1"/>
    <col min="3076" max="3077" width="20.7109375" style="180" customWidth="1"/>
    <col min="3078" max="3078" width="15.7109375" style="180" customWidth="1"/>
    <col min="3079" max="3079" width="35.7109375" style="180" customWidth="1"/>
    <col min="3080" max="3080" width="20.7109375" style="180" customWidth="1"/>
    <col min="3081" max="3328" width="11.42578125" style="180"/>
    <col min="3329" max="3329" width="5.7109375" style="180" customWidth="1"/>
    <col min="3330" max="3330" width="50.7109375" style="180" customWidth="1"/>
    <col min="3331" max="3331" width="40.7109375" style="180" customWidth="1"/>
    <col min="3332" max="3333" width="20.7109375" style="180" customWidth="1"/>
    <col min="3334" max="3334" width="15.7109375" style="180" customWidth="1"/>
    <col min="3335" max="3335" width="35.7109375" style="180" customWidth="1"/>
    <col min="3336" max="3336" width="20.7109375" style="180" customWidth="1"/>
    <col min="3337" max="3584" width="11.42578125" style="180"/>
    <col min="3585" max="3585" width="5.7109375" style="180" customWidth="1"/>
    <col min="3586" max="3586" width="50.7109375" style="180" customWidth="1"/>
    <col min="3587" max="3587" width="40.7109375" style="180" customWidth="1"/>
    <col min="3588" max="3589" width="20.7109375" style="180" customWidth="1"/>
    <col min="3590" max="3590" width="15.7109375" style="180" customWidth="1"/>
    <col min="3591" max="3591" width="35.7109375" style="180" customWidth="1"/>
    <col min="3592" max="3592" width="20.7109375" style="180" customWidth="1"/>
    <col min="3593" max="3840" width="11.42578125" style="180"/>
    <col min="3841" max="3841" width="5.7109375" style="180" customWidth="1"/>
    <col min="3842" max="3842" width="50.7109375" style="180" customWidth="1"/>
    <col min="3843" max="3843" width="40.7109375" style="180" customWidth="1"/>
    <col min="3844" max="3845" width="20.7109375" style="180" customWidth="1"/>
    <col min="3846" max="3846" width="15.7109375" style="180" customWidth="1"/>
    <col min="3847" max="3847" width="35.7109375" style="180" customWidth="1"/>
    <col min="3848" max="3848" width="20.7109375" style="180" customWidth="1"/>
    <col min="3849" max="4096" width="11.42578125" style="180"/>
    <col min="4097" max="4097" width="5.7109375" style="180" customWidth="1"/>
    <col min="4098" max="4098" width="50.7109375" style="180" customWidth="1"/>
    <col min="4099" max="4099" width="40.7109375" style="180" customWidth="1"/>
    <col min="4100" max="4101" width="20.7109375" style="180" customWidth="1"/>
    <col min="4102" max="4102" width="15.7109375" style="180" customWidth="1"/>
    <col min="4103" max="4103" width="35.7109375" style="180" customWidth="1"/>
    <col min="4104" max="4104" width="20.7109375" style="180" customWidth="1"/>
    <col min="4105" max="4352" width="11.42578125" style="180"/>
    <col min="4353" max="4353" width="5.7109375" style="180" customWidth="1"/>
    <col min="4354" max="4354" width="50.7109375" style="180" customWidth="1"/>
    <col min="4355" max="4355" width="40.7109375" style="180" customWidth="1"/>
    <col min="4356" max="4357" width="20.7109375" style="180" customWidth="1"/>
    <col min="4358" max="4358" width="15.7109375" style="180" customWidth="1"/>
    <col min="4359" max="4359" width="35.7109375" style="180" customWidth="1"/>
    <col min="4360" max="4360" width="20.7109375" style="180" customWidth="1"/>
    <col min="4361" max="4608" width="11.42578125" style="180"/>
    <col min="4609" max="4609" width="5.7109375" style="180" customWidth="1"/>
    <col min="4610" max="4610" width="50.7109375" style="180" customWidth="1"/>
    <col min="4611" max="4611" width="40.7109375" style="180" customWidth="1"/>
    <col min="4612" max="4613" width="20.7109375" style="180" customWidth="1"/>
    <col min="4614" max="4614" width="15.7109375" style="180" customWidth="1"/>
    <col min="4615" max="4615" width="35.7109375" style="180" customWidth="1"/>
    <col min="4616" max="4616" width="20.7109375" style="180" customWidth="1"/>
    <col min="4617" max="4864" width="11.42578125" style="180"/>
    <col min="4865" max="4865" width="5.7109375" style="180" customWidth="1"/>
    <col min="4866" max="4866" width="50.7109375" style="180" customWidth="1"/>
    <col min="4867" max="4867" width="40.7109375" style="180" customWidth="1"/>
    <col min="4868" max="4869" width="20.7109375" style="180" customWidth="1"/>
    <col min="4870" max="4870" width="15.7109375" style="180" customWidth="1"/>
    <col min="4871" max="4871" width="35.7109375" style="180" customWidth="1"/>
    <col min="4872" max="4872" width="20.7109375" style="180" customWidth="1"/>
    <col min="4873" max="5120" width="11.42578125" style="180"/>
    <col min="5121" max="5121" width="5.7109375" style="180" customWidth="1"/>
    <col min="5122" max="5122" width="50.7109375" style="180" customWidth="1"/>
    <col min="5123" max="5123" width="40.7109375" style="180" customWidth="1"/>
    <col min="5124" max="5125" width="20.7109375" style="180" customWidth="1"/>
    <col min="5126" max="5126" width="15.7109375" style="180" customWidth="1"/>
    <col min="5127" max="5127" width="35.7109375" style="180" customWidth="1"/>
    <col min="5128" max="5128" width="20.7109375" style="180" customWidth="1"/>
    <col min="5129" max="5376" width="11.42578125" style="180"/>
    <col min="5377" max="5377" width="5.7109375" style="180" customWidth="1"/>
    <col min="5378" max="5378" width="50.7109375" style="180" customWidth="1"/>
    <col min="5379" max="5379" width="40.7109375" style="180" customWidth="1"/>
    <col min="5380" max="5381" width="20.7109375" style="180" customWidth="1"/>
    <col min="5382" max="5382" width="15.7109375" style="180" customWidth="1"/>
    <col min="5383" max="5383" width="35.7109375" style="180" customWidth="1"/>
    <col min="5384" max="5384" width="20.7109375" style="180" customWidth="1"/>
    <col min="5385" max="5632" width="11.42578125" style="180"/>
    <col min="5633" max="5633" width="5.7109375" style="180" customWidth="1"/>
    <col min="5634" max="5634" width="50.7109375" style="180" customWidth="1"/>
    <col min="5635" max="5635" width="40.7109375" style="180" customWidth="1"/>
    <col min="5636" max="5637" width="20.7109375" style="180" customWidth="1"/>
    <col min="5638" max="5638" width="15.7109375" style="180" customWidth="1"/>
    <col min="5639" max="5639" width="35.7109375" style="180" customWidth="1"/>
    <col min="5640" max="5640" width="20.7109375" style="180" customWidth="1"/>
    <col min="5641" max="5888" width="11.42578125" style="180"/>
    <col min="5889" max="5889" width="5.7109375" style="180" customWidth="1"/>
    <col min="5890" max="5890" width="50.7109375" style="180" customWidth="1"/>
    <col min="5891" max="5891" width="40.7109375" style="180" customWidth="1"/>
    <col min="5892" max="5893" width="20.7109375" style="180" customWidth="1"/>
    <col min="5894" max="5894" width="15.7109375" style="180" customWidth="1"/>
    <col min="5895" max="5895" width="35.7109375" style="180" customWidth="1"/>
    <col min="5896" max="5896" width="20.7109375" style="180" customWidth="1"/>
    <col min="5897" max="6144" width="11.42578125" style="180"/>
    <col min="6145" max="6145" width="5.7109375" style="180" customWidth="1"/>
    <col min="6146" max="6146" width="50.7109375" style="180" customWidth="1"/>
    <col min="6147" max="6147" width="40.7109375" style="180" customWidth="1"/>
    <col min="6148" max="6149" width="20.7109375" style="180" customWidth="1"/>
    <col min="6150" max="6150" width="15.7109375" style="180" customWidth="1"/>
    <col min="6151" max="6151" width="35.7109375" style="180" customWidth="1"/>
    <col min="6152" max="6152" width="20.7109375" style="180" customWidth="1"/>
    <col min="6153" max="6400" width="11.42578125" style="180"/>
    <col min="6401" max="6401" width="5.7109375" style="180" customWidth="1"/>
    <col min="6402" max="6402" width="50.7109375" style="180" customWidth="1"/>
    <col min="6403" max="6403" width="40.7109375" style="180" customWidth="1"/>
    <col min="6404" max="6405" width="20.7109375" style="180" customWidth="1"/>
    <col min="6406" max="6406" width="15.7109375" style="180" customWidth="1"/>
    <col min="6407" max="6407" width="35.7109375" style="180" customWidth="1"/>
    <col min="6408" max="6408" width="20.7109375" style="180" customWidth="1"/>
    <col min="6409" max="6656" width="11.42578125" style="180"/>
    <col min="6657" max="6657" width="5.7109375" style="180" customWidth="1"/>
    <col min="6658" max="6658" width="50.7109375" style="180" customWidth="1"/>
    <col min="6659" max="6659" width="40.7109375" style="180" customWidth="1"/>
    <col min="6660" max="6661" width="20.7109375" style="180" customWidth="1"/>
    <col min="6662" max="6662" width="15.7109375" style="180" customWidth="1"/>
    <col min="6663" max="6663" width="35.7109375" style="180" customWidth="1"/>
    <col min="6664" max="6664" width="20.7109375" style="180" customWidth="1"/>
    <col min="6665" max="6912" width="11.42578125" style="180"/>
    <col min="6913" max="6913" width="5.7109375" style="180" customWidth="1"/>
    <col min="6914" max="6914" width="50.7109375" style="180" customWidth="1"/>
    <col min="6915" max="6915" width="40.7109375" style="180" customWidth="1"/>
    <col min="6916" max="6917" width="20.7109375" style="180" customWidth="1"/>
    <col min="6918" max="6918" width="15.7109375" style="180" customWidth="1"/>
    <col min="6919" max="6919" width="35.7109375" style="180" customWidth="1"/>
    <col min="6920" max="6920" width="20.7109375" style="180" customWidth="1"/>
    <col min="6921" max="7168" width="11.42578125" style="180"/>
    <col min="7169" max="7169" width="5.7109375" style="180" customWidth="1"/>
    <col min="7170" max="7170" width="50.7109375" style="180" customWidth="1"/>
    <col min="7171" max="7171" width="40.7109375" style="180" customWidth="1"/>
    <col min="7172" max="7173" width="20.7109375" style="180" customWidth="1"/>
    <col min="7174" max="7174" width="15.7109375" style="180" customWidth="1"/>
    <col min="7175" max="7175" width="35.7109375" style="180" customWidth="1"/>
    <col min="7176" max="7176" width="20.7109375" style="180" customWidth="1"/>
    <col min="7177" max="7424" width="11.42578125" style="180"/>
    <col min="7425" max="7425" width="5.7109375" style="180" customWidth="1"/>
    <col min="7426" max="7426" width="50.7109375" style="180" customWidth="1"/>
    <col min="7427" max="7427" width="40.7109375" style="180" customWidth="1"/>
    <col min="7428" max="7429" width="20.7109375" style="180" customWidth="1"/>
    <col min="7430" max="7430" width="15.7109375" style="180" customWidth="1"/>
    <col min="7431" max="7431" width="35.7109375" style="180" customWidth="1"/>
    <col min="7432" max="7432" width="20.7109375" style="180" customWidth="1"/>
    <col min="7433" max="7680" width="11.42578125" style="180"/>
    <col min="7681" max="7681" width="5.7109375" style="180" customWidth="1"/>
    <col min="7682" max="7682" width="50.7109375" style="180" customWidth="1"/>
    <col min="7683" max="7683" width="40.7109375" style="180" customWidth="1"/>
    <col min="7684" max="7685" width="20.7109375" style="180" customWidth="1"/>
    <col min="7686" max="7686" width="15.7109375" style="180" customWidth="1"/>
    <col min="7687" max="7687" width="35.7109375" style="180" customWidth="1"/>
    <col min="7688" max="7688" width="20.7109375" style="180" customWidth="1"/>
    <col min="7689" max="7936" width="11.42578125" style="180"/>
    <col min="7937" max="7937" width="5.7109375" style="180" customWidth="1"/>
    <col min="7938" max="7938" width="50.7109375" style="180" customWidth="1"/>
    <col min="7939" max="7939" width="40.7109375" style="180" customWidth="1"/>
    <col min="7940" max="7941" width="20.7109375" style="180" customWidth="1"/>
    <col min="7942" max="7942" width="15.7109375" style="180" customWidth="1"/>
    <col min="7943" max="7943" width="35.7109375" style="180" customWidth="1"/>
    <col min="7944" max="7944" width="20.7109375" style="180" customWidth="1"/>
    <col min="7945" max="8192" width="11.42578125" style="180"/>
    <col min="8193" max="8193" width="5.7109375" style="180" customWidth="1"/>
    <col min="8194" max="8194" width="50.7109375" style="180" customWidth="1"/>
    <col min="8195" max="8195" width="40.7109375" style="180" customWidth="1"/>
    <col min="8196" max="8197" width="20.7109375" style="180" customWidth="1"/>
    <col min="8198" max="8198" width="15.7109375" style="180" customWidth="1"/>
    <col min="8199" max="8199" width="35.7109375" style="180" customWidth="1"/>
    <col min="8200" max="8200" width="20.7109375" style="180" customWidth="1"/>
    <col min="8201" max="8448" width="11.42578125" style="180"/>
    <col min="8449" max="8449" width="5.7109375" style="180" customWidth="1"/>
    <col min="8450" max="8450" width="50.7109375" style="180" customWidth="1"/>
    <col min="8451" max="8451" width="40.7109375" style="180" customWidth="1"/>
    <col min="8452" max="8453" width="20.7109375" style="180" customWidth="1"/>
    <col min="8454" max="8454" width="15.7109375" style="180" customWidth="1"/>
    <col min="8455" max="8455" width="35.7109375" style="180" customWidth="1"/>
    <col min="8456" max="8456" width="20.7109375" style="180" customWidth="1"/>
    <col min="8457" max="8704" width="11.42578125" style="180"/>
    <col min="8705" max="8705" width="5.7109375" style="180" customWidth="1"/>
    <col min="8706" max="8706" width="50.7109375" style="180" customWidth="1"/>
    <col min="8707" max="8707" width="40.7109375" style="180" customWidth="1"/>
    <col min="8708" max="8709" width="20.7109375" style="180" customWidth="1"/>
    <col min="8710" max="8710" width="15.7109375" style="180" customWidth="1"/>
    <col min="8711" max="8711" width="35.7109375" style="180" customWidth="1"/>
    <col min="8712" max="8712" width="20.7109375" style="180" customWidth="1"/>
    <col min="8713" max="8960" width="11.42578125" style="180"/>
    <col min="8961" max="8961" width="5.7109375" style="180" customWidth="1"/>
    <col min="8962" max="8962" width="50.7109375" style="180" customWidth="1"/>
    <col min="8963" max="8963" width="40.7109375" style="180" customWidth="1"/>
    <col min="8964" max="8965" width="20.7109375" style="180" customWidth="1"/>
    <col min="8966" max="8966" width="15.7109375" style="180" customWidth="1"/>
    <col min="8967" max="8967" width="35.7109375" style="180" customWidth="1"/>
    <col min="8968" max="8968" width="20.7109375" style="180" customWidth="1"/>
    <col min="8969" max="9216" width="11.42578125" style="180"/>
    <col min="9217" max="9217" width="5.7109375" style="180" customWidth="1"/>
    <col min="9218" max="9218" width="50.7109375" style="180" customWidth="1"/>
    <col min="9219" max="9219" width="40.7109375" style="180" customWidth="1"/>
    <col min="9220" max="9221" width="20.7109375" style="180" customWidth="1"/>
    <col min="9222" max="9222" width="15.7109375" style="180" customWidth="1"/>
    <col min="9223" max="9223" width="35.7109375" style="180" customWidth="1"/>
    <col min="9224" max="9224" width="20.7109375" style="180" customWidth="1"/>
    <col min="9225" max="9472" width="11.42578125" style="180"/>
    <col min="9473" max="9473" width="5.7109375" style="180" customWidth="1"/>
    <col min="9474" max="9474" width="50.7109375" style="180" customWidth="1"/>
    <col min="9475" max="9475" width="40.7109375" style="180" customWidth="1"/>
    <col min="9476" max="9477" width="20.7109375" style="180" customWidth="1"/>
    <col min="9478" max="9478" width="15.7109375" style="180" customWidth="1"/>
    <col min="9479" max="9479" width="35.7109375" style="180" customWidth="1"/>
    <col min="9480" max="9480" width="20.7109375" style="180" customWidth="1"/>
    <col min="9481" max="9728" width="11.42578125" style="180"/>
    <col min="9729" max="9729" width="5.7109375" style="180" customWidth="1"/>
    <col min="9730" max="9730" width="50.7109375" style="180" customWidth="1"/>
    <col min="9731" max="9731" width="40.7109375" style="180" customWidth="1"/>
    <col min="9732" max="9733" width="20.7109375" style="180" customWidth="1"/>
    <col min="9734" max="9734" width="15.7109375" style="180" customWidth="1"/>
    <col min="9735" max="9735" width="35.7109375" style="180" customWidth="1"/>
    <col min="9736" max="9736" width="20.7109375" style="180" customWidth="1"/>
    <col min="9737" max="9984" width="11.42578125" style="180"/>
    <col min="9985" max="9985" width="5.7109375" style="180" customWidth="1"/>
    <col min="9986" max="9986" width="50.7109375" style="180" customWidth="1"/>
    <col min="9987" max="9987" width="40.7109375" style="180" customWidth="1"/>
    <col min="9988" max="9989" width="20.7109375" style="180" customWidth="1"/>
    <col min="9990" max="9990" width="15.7109375" style="180" customWidth="1"/>
    <col min="9991" max="9991" width="35.7109375" style="180" customWidth="1"/>
    <col min="9992" max="9992" width="20.7109375" style="180" customWidth="1"/>
    <col min="9993" max="10240" width="11.42578125" style="180"/>
    <col min="10241" max="10241" width="5.7109375" style="180" customWidth="1"/>
    <col min="10242" max="10242" width="50.7109375" style="180" customWidth="1"/>
    <col min="10243" max="10243" width="40.7109375" style="180" customWidth="1"/>
    <col min="10244" max="10245" width="20.7109375" style="180" customWidth="1"/>
    <col min="10246" max="10246" width="15.7109375" style="180" customWidth="1"/>
    <col min="10247" max="10247" width="35.7109375" style="180" customWidth="1"/>
    <col min="10248" max="10248" width="20.7109375" style="180" customWidth="1"/>
    <col min="10249" max="10496" width="11.42578125" style="180"/>
    <col min="10497" max="10497" width="5.7109375" style="180" customWidth="1"/>
    <col min="10498" max="10498" width="50.7109375" style="180" customWidth="1"/>
    <col min="10499" max="10499" width="40.7109375" style="180" customWidth="1"/>
    <col min="10500" max="10501" width="20.7109375" style="180" customWidth="1"/>
    <col min="10502" max="10502" width="15.7109375" style="180" customWidth="1"/>
    <col min="10503" max="10503" width="35.7109375" style="180" customWidth="1"/>
    <col min="10504" max="10504" width="20.7109375" style="180" customWidth="1"/>
    <col min="10505" max="10752" width="11.42578125" style="180"/>
    <col min="10753" max="10753" width="5.7109375" style="180" customWidth="1"/>
    <col min="10754" max="10754" width="50.7109375" style="180" customWidth="1"/>
    <col min="10755" max="10755" width="40.7109375" style="180" customWidth="1"/>
    <col min="10756" max="10757" width="20.7109375" style="180" customWidth="1"/>
    <col min="10758" max="10758" width="15.7109375" style="180" customWidth="1"/>
    <col min="10759" max="10759" width="35.7109375" style="180" customWidth="1"/>
    <col min="10760" max="10760" width="20.7109375" style="180" customWidth="1"/>
    <col min="10761" max="11008" width="11.42578125" style="180"/>
    <col min="11009" max="11009" width="5.7109375" style="180" customWidth="1"/>
    <col min="11010" max="11010" width="50.7109375" style="180" customWidth="1"/>
    <col min="11011" max="11011" width="40.7109375" style="180" customWidth="1"/>
    <col min="11012" max="11013" width="20.7109375" style="180" customWidth="1"/>
    <col min="11014" max="11014" width="15.7109375" style="180" customWidth="1"/>
    <col min="11015" max="11015" width="35.7109375" style="180" customWidth="1"/>
    <col min="11016" max="11016" width="20.7109375" style="180" customWidth="1"/>
    <col min="11017" max="11264" width="11.42578125" style="180"/>
    <col min="11265" max="11265" width="5.7109375" style="180" customWidth="1"/>
    <col min="11266" max="11266" width="50.7109375" style="180" customWidth="1"/>
    <col min="11267" max="11267" width="40.7109375" style="180" customWidth="1"/>
    <col min="11268" max="11269" width="20.7109375" style="180" customWidth="1"/>
    <col min="11270" max="11270" width="15.7109375" style="180" customWidth="1"/>
    <col min="11271" max="11271" width="35.7109375" style="180" customWidth="1"/>
    <col min="11272" max="11272" width="20.7109375" style="180" customWidth="1"/>
    <col min="11273" max="11520" width="11.42578125" style="180"/>
    <col min="11521" max="11521" width="5.7109375" style="180" customWidth="1"/>
    <col min="11522" max="11522" width="50.7109375" style="180" customWidth="1"/>
    <col min="11523" max="11523" width="40.7109375" style="180" customWidth="1"/>
    <col min="11524" max="11525" width="20.7109375" style="180" customWidth="1"/>
    <col min="11526" max="11526" width="15.7109375" style="180" customWidth="1"/>
    <col min="11527" max="11527" width="35.7109375" style="180" customWidth="1"/>
    <col min="11528" max="11528" width="20.7109375" style="180" customWidth="1"/>
    <col min="11529" max="11776" width="11.42578125" style="180"/>
    <col min="11777" max="11777" width="5.7109375" style="180" customWidth="1"/>
    <col min="11778" max="11778" width="50.7109375" style="180" customWidth="1"/>
    <col min="11779" max="11779" width="40.7109375" style="180" customWidth="1"/>
    <col min="11780" max="11781" width="20.7109375" style="180" customWidth="1"/>
    <col min="11782" max="11782" width="15.7109375" style="180" customWidth="1"/>
    <col min="11783" max="11783" width="35.7109375" style="180" customWidth="1"/>
    <col min="11784" max="11784" width="20.7109375" style="180" customWidth="1"/>
    <col min="11785" max="12032" width="11.42578125" style="180"/>
    <col min="12033" max="12033" width="5.7109375" style="180" customWidth="1"/>
    <col min="12034" max="12034" width="50.7109375" style="180" customWidth="1"/>
    <col min="12035" max="12035" width="40.7109375" style="180" customWidth="1"/>
    <col min="12036" max="12037" width="20.7109375" style="180" customWidth="1"/>
    <col min="12038" max="12038" width="15.7109375" style="180" customWidth="1"/>
    <col min="12039" max="12039" width="35.7109375" style="180" customWidth="1"/>
    <col min="12040" max="12040" width="20.7109375" style="180" customWidth="1"/>
    <col min="12041" max="12288" width="11.42578125" style="180"/>
    <col min="12289" max="12289" width="5.7109375" style="180" customWidth="1"/>
    <col min="12290" max="12290" width="50.7109375" style="180" customWidth="1"/>
    <col min="12291" max="12291" width="40.7109375" style="180" customWidth="1"/>
    <col min="12292" max="12293" width="20.7109375" style="180" customWidth="1"/>
    <col min="12294" max="12294" width="15.7109375" style="180" customWidth="1"/>
    <col min="12295" max="12295" width="35.7109375" style="180" customWidth="1"/>
    <col min="12296" max="12296" width="20.7109375" style="180" customWidth="1"/>
    <col min="12297" max="12544" width="11.42578125" style="180"/>
    <col min="12545" max="12545" width="5.7109375" style="180" customWidth="1"/>
    <col min="12546" max="12546" width="50.7109375" style="180" customWidth="1"/>
    <col min="12547" max="12547" width="40.7109375" style="180" customWidth="1"/>
    <col min="12548" max="12549" width="20.7109375" style="180" customWidth="1"/>
    <col min="12550" max="12550" width="15.7109375" style="180" customWidth="1"/>
    <col min="12551" max="12551" width="35.7109375" style="180" customWidth="1"/>
    <col min="12552" max="12552" width="20.7109375" style="180" customWidth="1"/>
    <col min="12553" max="12800" width="11.42578125" style="180"/>
    <col min="12801" max="12801" width="5.7109375" style="180" customWidth="1"/>
    <col min="12802" max="12802" width="50.7109375" style="180" customWidth="1"/>
    <col min="12803" max="12803" width="40.7109375" style="180" customWidth="1"/>
    <col min="12804" max="12805" width="20.7109375" style="180" customWidth="1"/>
    <col min="12806" max="12806" width="15.7109375" style="180" customWidth="1"/>
    <col min="12807" max="12807" width="35.7109375" style="180" customWidth="1"/>
    <col min="12808" max="12808" width="20.7109375" style="180" customWidth="1"/>
    <col min="12809" max="13056" width="11.42578125" style="180"/>
    <col min="13057" max="13057" width="5.7109375" style="180" customWidth="1"/>
    <col min="13058" max="13058" width="50.7109375" style="180" customWidth="1"/>
    <col min="13059" max="13059" width="40.7109375" style="180" customWidth="1"/>
    <col min="13060" max="13061" width="20.7109375" style="180" customWidth="1"/>
    <col min="13062" max="13062" width="15.7109375" style="180" customWidth="1"/>
    <col min="13063" max="13063" width="35.7109375" style="180" customWidth="1"/>
    <col min="13064" max="13064" width="20.7109375" style="180" customWidth="1"/>
    <col min="13065" max="13312" width="11.42578125" style="180"/>
    <col min="13313" max="13313" width="5.7109375" style="180" customWidth="1"/>
    <col min="13314" max="13314" width="50.7109375" style="180" customWidth="1"/>
    <col min="13315" max="13315" width="40.7109375" style="180" customWidth="1"/>
    <col min="13316" max="13317" width="20.7109375" style="180" customWidth="1"/>
    <col min="13318" max="13318" width="15.7109375" style="180" customWidth="1"/>
    <col min="13319" max="13319" width="35.7109375" style="180" customWidth="1"/>
    <col min="13320" max="13320" width="20.7109375" style="180" customWidth="1"/>
    <col min="13321" max="13568" width="11.42578125" style="180"/>
    <col min="13569" max="13569" width="5.7109375" style="180" customWidth="1"/>
    <col min="13570" max="13570" width="50.7109375" style="180" customWidth="1"/>
    <col min="13571" max="13571" width="40.7109375" style="180" customWidth="1"/>
    <col min="13572" max="13573" width="20.7109375" style="180" customWidth="1"/>
    <col min="13574" max="13574" width="15.7109375" style="180" customWidth="1"/>
    <col min="13575" max="13575" width="35.7109375" style="180" customWidth="1"/>
    <col min="13576" max="13576" width="20.7109375" style="180" customWidth="1"/>
    <col min="13577" max="13824" width="11.42578125" style="180"/>
    <col min="13825" max="13825" width="5.7109375" style="180" customWidth="1"/>
    <col min="13826" max="13826" width="50.7109375" style="180" customWidth="1"/>
    <col min="13827" max="13827" width="40.7109375" style="180" customWidth="1"/>
    <col min="13828" max="13829" width="20.7109375" style="180" customWidth="1"/>
    <col min="13830" max="13830" width="15.7109375" style="180" customWidth="1"/>
    <col min="13831" max="13831" width="35.7109375" style="180" customWidth="1"/>
    <col min="13832" max="13832" width="20.7109375" style="180" customWidth="1"/>
    <col min="13833" max="14080" width="11.42578125" style="180"/>
    <col min="14081" max="14081" width="5.7109375" style="180" customWidth="1"/>
    <col min="14082" max="14082" width="50.7109375" style="180" customWidth="1"/>
    <col min="14083" max="14083" width="40.7109375" style="180" customWidth="1"/>
    <col min="14084" max="14085" width="20.7109375" style="180" customWidth="1"/>
    <col min="14086" max="14086" width="15.7109375" style="180" customWidth="1"/>
    <col min="14087" max="14087" width="35.7109375" style="180" customWidth="1"/>
    <col min="14088" max="14088" width="20.7109375" style="180" customWidth="1"/>
    <col min="14089" max="14336" width="11.42578125" style="180"/>
    <col min="14337" max="14337" width="5.7109375" style="180" customWidth="1"/>
    <col min="14338" max="14338" width="50.7109375" style="180" customWidth="1"/>
    <col min="14339" max="14339" width="40.7109375" style="180" customWidth="1"/>
    <col min="14340" max="14341" width="20.7109375" style="180" customWidth="1"/>
    <col min="14342" max="14342" width="15.7109375" style="180" customWidth="1"/>
    <col min="14343" max="14343" width="35.7109375" style="180" customWidth="1"/>
    <col min="14344" max="14344" width="20.7109375" style="180" customWidth="1"/>
    <col min="14345" max="14592" width="11.42578125" style="180"/>
    <col min="14593" max="14593" width="5.7109375" style="180" customWidth="1"/>
    <col min="14594" max="14594" width="50.7109375" style="180" customWidth="1"/>
    <col min="14595" max="14595" width="40.7109375" style="180" customWidth="1"/>
    <col min="14596" max="14597" width="20.7109375" style="180" customWidth="1"/>
    <col min="14598" max="14598" width="15.7109375" style="180" customWidth="1"/>
    <col min="14599" max="14599" width="35.7109375" style="180" customWidth="1"/>
    <col min="14600" max="14600" width="20.7109375" style="180" customWidth="1"/>
    <col min="14601" max="14848" width="11.42578125" style="180"/>
    <col min="14849" max="14849" width="5.7109375" style="180" customWidth="1"/>
    <col min="14850" max="14850" width="50.7109375" style="180" customWidth="1"/>
    <col min="14851" max="14851" width="40.7109375" style="180" customWidth="1"/>
    <col min="14852" max="14853" width="20.7109375" style="180" customWidth="1"/>
    <col min="14854" max="14854" width="15.7109375" style="180" customWidth="1"/>
    <col min="14855" max="14855" width="35.7109375" style="180" customWidth="1"/>
    <col min="14856" max="14856" width="20.7109375" style="180" customWidth="1"/>
    <col min="14857" max="15104" width="11.42578125" style="180"/>
    <col min="15105" max="15105" width="5.7109375" style="180" customWidth="1"/>
    <col min="15106" max="15106" width="50.7109375" style="180" customWidth="1"/>
    <col min="15107" max="15107" width="40.7109375" style="180" customWidth="1"/>
    <col min="15108" max="15109" width="20.7109375" style="180" customWidth="1"/>
    <col min="15110" max="15110" width="15.7109375" style="180" customWidth="1"/>
    <col min="15111" max="15111" width="35.7109375" style="180" customWidth="1"/>
    <col min="15112" max="15112" width="20.7109375" style="180" customWidth="1"/>
    <col min="15113" max="15360" width="11.42578125" style="180"/>
    <col min="15361" max="15361" width="5.7109375" style="180" customWidth="1"/>
    <col min="15362" max="15362" width="50.7109375" style="180" customWidth="1"/>
    <col min="15363" max="15363" width="40.7109375" style="180" customWidth="1"/>
    <col min="15364" max="15365" width="20.7109375" style="180" customWidth="1"/>
    <col min="15366" max="15366" width="15.7109375" style="180" customWidth="1"/>
    <col min="15367" max="15367" width="35.7109375" style="180" customWidth="1"/>
    <col min="15368" max="15368" width="20.7109375" style="180" customWidth="1"/>
    <col min="15369" max="15616" width="11.42578125" style="180"/>
    <col min="15617" max="15617" width="5.7109375" style="180" customWidth="1"/>
    <col min="15618" max="15618" width="50.7109375" style="180" customWidth="1"/>
    <col min="15619" max="15619" width="40.7109375" style="180" customWidth="1"/>
    <col min="15620" max="15621" width="20.7109375" style="180" customWidth="1"/>
    <col min="15622" max="15622" width="15.7109375" style="180" customWidth="1"/>
    <col min="15623" max="15623" width="35.7109375" style="180" customWidth="1"/>
    <col min="15624" max="15624" width="20.7109375" style="180" customWidth="1"/>
    <col min="15625" max="15872" width="11.42578125" style="180"/>
    <col min="15873" max="15873" width="5.7109375" style="180" customWidth="1"/>
    <col min="15874" max="15874" width="50.7109375" style="180" customWidth="1"/>
    <col min="15875" max="15875" width="40.7109375" style="180" customWidth="1"/>
    <col min="15876" max="15877" width="20.7109375" style="180" customWidth="1"/>
    <col min="15878" max="15878" width="15.7109375" style="180" customWidth="1"/>
    <col min="15879" max="15879" width="35.7109375" style="180" customWidth="1"/>
    <col min="15880" max="15880" width="20.7109375" style="180" customWidth="1"/>
    <col min="15881" max="16128" width="11.42578125" style="180"/>
    <col min="16129" max="16129" width="5.7109375" style="180" customWidth="1"/>
    <col min="16130" max="16130" width="50.7109375" style="180" customWidth="1"/>
    <col min="16131" max="16131" width="40.7109375" style="180" customWidth="1"/>
    <col min="16132" max="16133" width="20.7109375" style="180" customWidth="1"/>
    <col min="16134" max="16134" width="15.7109375" style="180" customWidth="1"/>
    <col min="16135" max="16135" width="35.7109375" style="180" customWidth="1"/>
    <col min="16136" max="16136" width="20.7109375" style="180" customWidth="1"/>
    <col min="16137" max="16384" width="11.42578125" style="180"/>
  </cols>
  <sheetData>
    <row r="1" spans="1:18" ht="66" customHeight="1">
      <c r="A1" s="1364"/>
      <c r="B1" s="1366" t="s">
        <v>222</v>
      </c>
      <c r="C1" s="1366"/>
      <c r="D1" s="1366"/>
      <c r="E1" s="1366"/>
      <c r="F1" s="1366"/>
      <c r="G1" s="1366"/>
      <c r="H1" s="1367"/>
      <c r="I1" s="191"/>
      <c r="J1" s="191"/>
      <c r="K1" s="191"/>
      <c r="L1" s="191"/>
      <c r="M1" s="191"/>
      <c r="N1" s="191"/>
      <c r="O1" s="191"/>
      <c r="P1" s="191"/>
      <c r="Q1" s="191"/>
      <c r="R1" s="191"/>
    </row>
    <row r="2" spans="1:18">
      <c r="A2" s="1368"/>
      <c r="B2" s="191"/>
      <c r="C2" s="191"/>
      <c r="D2" s="191"/>
      <c r="E2" s="191"/>
      <c r="F2" s="191"/>
      <c r="G2" s="191"/>
      <c r="H2" s="1371"/>
      <c r="I2" s="191"/>
      <c r="J2" s="191"/>
      <c r="K2" s="191"/>
      <c r="L2" s="191"/>
      <c r="M2" s="191"/>
      <c r="N2" s="191"/>
      <c r="O2" s="191"/>
      <c r="P2" s="191"/>
      <c r="Q2" s="191"/>
      <c r="R2" s="191"/>
    </row>
    <row r="3" spans="1:18" ht="30.75" thickBot="1">
      <c r="A3" s="341" t="s">
        <v>1191</v>
      </c>
      <c r="B3" s="342"/>
      <c r="C3" s="342"/>
      <c r="D3" s="342"/>
      <c r="E3" s="342"/>
      <c r="F3" s="342"/>
      <c r="G3" s="342"/>
      <c r="H3" s="1383" t="s">
        <v>1188</v>
      </c>
      <c r="I3" s="191"/>
      <c r="J3" s="191"/>
      <c r="K3" s="191"/>
      <c r="L3" s="191"/>
      <c r="M3" s="191"/>
      <c r="N3" s="191"/>
      <c r="O3" s="191"/>
      <c r="P3" s="191"/>
      <c r="Q3" s="191"/>
      <c r="R3" s="191"/>
    </row>
    <row r="4" spans="1:18" ht="13.5" thickTop="1">
      <c r="A4" s="1372" t="s">
        <v>20</v>
      </c>
      <c r="C4" s="1375"/>
      <c r="D4" s="258"/>
      <c r="E4" s="258"/>
      <c r="F4" s="1375"/>
      <c r="G4" s="1295" t="s">
        <v>1192</v>
      </c>
      <c r="H4" s="1351"/>
      <c r="I4" s="258"/>
      <c r="J4" s="258"/>
      <c r="K4" s="258"/>
      <c r="L4" s="258"/>
      <c r="M4" s="258"/>
      <c r="N4" s="258"/>
      <c r="O4" s="258"/>
      <c r="P4" s="258"/>
      <c r="Q4" s="258"/>
      <c r="R4" s="258"/>
    </row>
    <row r="5" spans="1:18">
      <c r="A5" s="1376" t="s">
        <v>1169</v>
      </c>
      <c r="C5" s="1375"/>
      <c r="F5" s="1377" t="s">
        <v>1189</v>
      </c>
      <c r="G5" s="1373"/>
      <c r="H5" s="436"/>
    </row>
    <row r="6" spans="1:18" s="184" customFormat="1" ht="30" customHeight="1">
      <c r="A6" s="1696" t="s">
        <v>774</v>
      </c>
      <c r="B6" s="1696" t="s">
        <v>1173</v>
      </c>
      <c r="C6" s="1696" t="s">
        <v>1174</v>
      </c>
      <c r="D6" s="1378" t="s">
        <v>1175</v>
      </c>
      <c r="E6" s="1378"/>
      <c r="F6" s="1692" t="s">
        <v>1178</v>
      </c>
      <c r="G6" s="1692"/>
      <c r="H6" s="1692" t="s">
        <v>1190</v>
      </c>
    </row>
    <row r="7" spans="1:18" s="184" customFormat="1" ht="15" customHeight="1">
      <c r="A7" s="1696"/>
      <c r="B7" s="1696"/>
      <c r="C7" s="1696"/>
      <c r="D7" s="1379" t="s">
        <v>1184</v>
      </c>
      <c r="E7" s="1379" t="s">
        <v>1185</v>
      </c>
      <c r="F7" s="1692"/>
      <c r="G7" s="1692"/>
      <c r="H7" s="1692" t="s">
        <v>1186</v>
      </c>
    </row>
    <row r="8" spans="1:18">
      <c r="A8" s="1308"/>
      <c r="B8" s="1380"/>
      <c r="C8" s="1380"/>
      <c r="D8" s="1308"/>
      <c r="E8" s="1308"/>
      <c r="F8" s="1308"/>
      <c r="G8" s="1308"/>
      <c r="H8" s="1308"/>
    </row>
    <row r="9" spans="1:18">
      <c r="A9" s="1308"/>
      <c r="B9" s="1380"/>
      <c r="C9" s="1380"/>
      <c r="D9" s="1308"/>
      <c r="E9" s="1308"/>
      <c r="F9" s="1308"/>
      <c r="G9" s="1308"/>
      <c r="H9" s="1308"/>
    </row>
    <row r="10" spans="1:18">
      <c r="A10" s="1308"/>
      <c r="B10" s="1380"/>
      <c r="C10" s="1380"/>
      <c r="D10" s="1308"/>
      <c r="E10" s="1308"/>
      <c r="F10" s="1308"/>
      <c r="G10" s="1308"/>
      <c r="H10" s="1308"/>
    </row>
    <row r="11" spans="1:18">
      <c r="A11" s="1308"/>
      <c r="B11" s="1380"/>
      <c r="C11" s="1380"/>
      <c r="D11" s="1308"/>
      <c r="E11" s="1308"/>
      <c r="F11" s="1308"/>
      <c r="G11" s="1308"/>
      <c r="H11" s="1308"/>
    </row>
    <row r="12" spans="1:18">
      <c r="A12" s="1308"/>
      <c r="B12" s="1380"/>
      <c r="C12" s="1380"/>
      <c r="D12" s="1308"/>
      <c r="E12" s="1308"/>
      <c r="F12" s="1308"/>
      <c r="G12" s="1308"/>
      <c r="H12" s="1308"/>
    </row>
    <row r="13" spans="1:18">
      <c r="A13" s="1308"/>
      <c r="B13" s="1380"/>
      <c r="C13" s="1380"/>
      <c r="D13" s="1308"/>
      <c r="E13" s="1308"/>
      <c r="F13" s="1308"/>
      <c r="G13" s="1308"/>
      <c r="H13" s="1308"/>
    </row>
    <row r="14" spans="1:18">
      <c r="A14" s="1308"/>
      <c r="B14" s="1380"/>
      <c r="C14" s="1380"/>
      <c r="D14" s="1308"/>
      <c r="E14" s="1308"/>
      <c r="F14" s="1308"/>
      <c r="G14" s="1308"/>
      <c r="H14" s="1308"/>
    </row>
    <row r="15" spans="1:18">
      <c r="A15" s="1308"/>
      <c r="B15" s="1380"/>
      <c r="C15" s="1380"/>
      <c r="D15" s="1308"/>
      <c r="E15" s="1308"/>
      <c r="F15" s="1308"/>
      <c r="G15" s="1308"/>
      <c r="H15" s="1308"/>
    </row>
    <row r="16" spans="1:18">
      <c r="A16" s="1308"/>
      <c r="B16" s="1380"/>
      <c r="C16" s="1380"/>
      <c r="D16" s="1308"/>
      <c r="E16" s="1308"/>
      <c r="F16" s="1308"/>
      <c r="G16" s="1308"/>
      <c r="H16" s="1308"/>
    </row>
    <row r="17" spans="1:8">
      <c r="A17" s="1308"/>
      <c r="B17" s="1380"/>
      <c r="C17" s="1380"/>
      <c r="D17" s="1308"/>
      <c r="E17" s="1308"/>
      <c r="F17" s="1308"/>
      <c r="G17" s="1308"/>
      <c r="H17" s="1308"/>
    </row>
    <row r="18" spans="1:8">
      <c r="A18" s="1308"/>
      <c r="B18" s="1380"/>
      <c r="C18" s="1380"/>
      <c r="D18" s="1308"/>
      <c r="E18" s="1308"/>
      <c r="F18" s="1308"/>
      <c r="G18" s="1308"/>
      <c r="H18" s="1308"/>
    </row>
    <row r="19" spans="1:8">
      <c r="A19" s="1308"/>
      <c r="B19" s="1380"/>
      <c r="C19" s="1380"/>
      <c r="D19" s="1308"/>
      <c r="E19" s="1308"/>
      <c r="F19" s="1308"/>
      <c r="G19" s="1308"/>
      <c r="H19" s="1308"/>
    </row>
    <row r="20" spans="1:8">
      <c r="A20" s="1308"/>
      <c r="B20" s="1380"/>
      <c r="C20" s="1380"/>
      <c r="D20" s="1308"/>
      <c r="E20" s="1308"/>
      <c r="F20" s="1308"/>
      <c r="G20" s="1308"/>
      <c r="H20" s="1308"/>
    </row>
    <row r="21" spans="1:8">
      <c r="A21" s="1308"/>
      <c r="B21" s="1380"/>
      <c r="C21" s="1380"/>
      <c r="D21" s="1308"/>
      <c r="E21" s="1308"/>
      <c r="F21" s="1308"/>
      <c r="G21" s="1308"/>
      <c r="H21" s="1308"/>
    </row>
    <row r="22" spans="1:8">
      <c r="A22" s="1308"/>
      <c r="B22" s="1380"/>
      <c r="C22" s="1380"/>
      <c r="D22" s="1308"/>
      <c r="E22" s="1308"/>
      <c r="F22" s="1308"/>
      <c r="G22" s="1308"/>
      <c r="H22" s="1308"/>
    </row>
    <row r="23" spans="1:8">
      <c r="A23" s="1308"/>
      <c r="B23" s="1380"/>
      <c r="C23" s="1380"/>
      <c r="D23" s="1308"/>
      <c r="E23" s="1308"/>
      <c r="F23" s="1308"/>
      <c r="G23" s="1308"/>
      <c r="H23" s="1308"/>
    </row>
    <row r="24" spans="1:8">
      <c r="A24" s="1308"/>
      <c r="B24" s="1380"/>
      <c r="C24" s="1380"/>
      <c r="D24" s="1308"/>
      <c r="E24" s="1308"/>
      <c r="F24" s="1308"/>
      <c r="G24" s="1308"/>
      <c r="H24" s="1308"/>
    </row>
    <row r="25" spans="1:8">
      <c r="A25" s="1308"/>
      <c r="B25" s="1380"/>
      <c r="C25" s="1380"/>
      <c r="D25" s="1308"/>
      <c r="E25" s="1308"/>
      <c r="F25" s="1308"/>
      <c r="G25" s="1308"/>
      <c r="H25" s="1308"/>
    </row>
    <row r="26" spans="1:8">
      <c r="A26" s="1308"/>
      <c r="B26" s="1380"/>
      <c r="C26" s="1380"/>
      <c r="D26" s="1308"/>
      <c r="E26" s="1308"/>
      <c r="F26" s="1308"/>
      <c r="G26" s="1308"/>
      <c r="H26" s="1308"/>
    </row>
    <row r="27" spans="1:8">
      <c r="A27" s="1308"/>
      <c r="B27" s="1380"/>
      <c r="C27" s="1380"/>
      <c r="D27" s="1308"/>
      <c r="E27" s="1308"/>
      <c r="F27" s="1308"/>
      <c r="G27" s="1308"/>
      <c r="H27" s="1308"/>
    </row>
    <row r="28" spans="1:8">
      <c r="A28" s="1308"/>
      <c r="B28" s="1380"/>
      <c r="C28" s="1380"/>
      <c r="D28" s="1308"/>
      <c r="E28" s="1308"/>
      <c r="F28" s="1308"/>
      <c r="G28" s="1308"/>
      <c r="H28" s="1308"/>
    </row>
    <row r="29" spans="1:8">
      <c r="A29" s="1308"/>
      <c r="B29" s="1380"/>
      <c r="C29" s="1380"/>
      <c r="D29" s="1308"/>
      <c r="E29" s="1308"/>
      <c r="F29" s="1308"/>
      <c r="G29" s="1308"/>
      <c r="H29" s="1308"/>
    </row>
    <row r="30" spans="1:8">
      <c r="A30" s="1308"/>
      <c r="B30" s="1380"/>
      <c r="C30" s="1380"/>
      <c r="D30" s="1308"/>
      <c r="E30" s="1308"/>
      <c r="F30" s="1308"/>
      <c r="G30" s="1308"/>
      <c r="H30" s="1308"/>
    </row>
    <row r="31" spans="1:8">
      <c r="A31" s="1308"/>
      <c r="B31" s="1380"/>
      <c r="C31" s="1380"/>
      <c r="D31" s="1308"/>
      <c r="E31" s="1308"/>
      <c r="F31" s="1308"/>
      <c r="G31" s="1308"/>
      <c r="H31" s="1308"/>
    </row>
    <row r="32" spans="1:8">
      <c r="A32" s="1308"/>
      <c r="B32" s="1380"/>
      <c r="C32" s="1380"/>
      <c r="D32" s="1308"/>
      <c r="E32" s="1308"/>
      <c r="F32" s="1308"/>
      <c r="G32" s="1308"/>
      <c r="H32" s="1308"/>
    </row>
    <row r="33" spans="1:8">
      <c r="A33" s="1308"/>
      <c r="B33" s="1380"/>
      <c r="C33" s="1380"/>
      <c r="D33" s="1308"/>
      <c r="E33" s="1308"/>
      <c r="F33" s="1308"/>
      <c r="G33" s="1308"/>
      <c r="H33" s="1308"/>
    </row>
    <row r="34" spans="1:8">
      <c r="A34" s="1308"/>
      <c r="B34" s="1380"/>
      <c r="C34" s="1380"/>
      <c r="D34" s="1308"/>
      <c r="E34" s="1308"/>
      <c r="F34" s="1308"/>
      <c r="G34" s="1308"/>
      <c r="H34" s="1308"/>
    </row>
    <row r="35" spans="1:8">
      <c r="A35" s="1308"/>
      <c r="B35" s="1380"/>
      <c r="C35" s="1380"/>
      <c r="D35" s="1308"/>
      <c r="E35" s="1308"/>
      <c r="F35" s="1308"/>
      <c r="G35" s="1308"/>
      <c r="H35" s="1308"/>
    </row>
    <row r="36" spans="1:8">
      <c r="A36" s="1308"/>
      <c r="B36" s="1380"/>
      <c r="C36" s="1380"/>
      <c r="D36" s="1308"/>
      <c r="E36" s="1308"/>
      <c r="F36" s="1308"/>
      <c r="G36" s="1308"/>
      <c r="H36" s="1308"/>
    </row>
    <row r="37" spans="1:8">
      <c r="A37" s="1308"/>
      <c r="B37" s="1380"/>
      <c r="C37" s="1380"/>
      <c r="D37" s="1308"/>
      <c r="E37" s="1308"/>
      <c r="F37" s="1308"/>
      <c r="G37" s="1308"/>
      <c r="H37" s="1308"/>
    </row>
    <row r="38" spans="1:8">
      <c r="A38" s="1308"/>
      <c r="B38" s="1380"/>
      <c r="C38" s="1380"/>
      <c r="D38" s="1308"/>
      <c r="E38" s="1308"/>
      <c r="F38" s="1308"/>
      <c r="G38" s="1308"/>
      <c r="H38" s="1308"/>
    </row>
    <row r="39" spans="1:8">
      <c r="A39" s="1308"/>
      <c r="B39" s="1380"/>
      <c r="C39" s="1380"/>
      <c r="D39" s="1308"/>
      <c r="E39" s="1308"/>
      <c r="F39" s="1308"/>
      <c r="G39" s="1308"/>
      <c r="H39" s="1308"/>
    </row>
    <row r="40" spans="1:8">
      <c r="A40" s="1308"/>
      <c r="B40" s="1380"/>
      <c r="C40" s="1380"/>
      <c r="D40" s="1308"/>
      <c r="E40" s="1308"/>
      <c r="F40" s="1308"/>
      <c r="G40" s="1308"/>
      <c r="H40" s="1308"/>
    </row>
    <row r="41" spans="1:8">
      <c r="A41" s="1308"/>
      <c r="B41" s="1380"/>
      <c r="C41" s="1380"/>
      <c r="D41" s="1308"/>
      <c r="E41" s="1308"/>
      <c r="F41" s="1308"/>
      <c r="G41" s="1308"/>
      <c r="H41" s="1308"/>
    </row>
    <row r="42" spans="1:8">
      <c r="A42" s="1308"/>
      <c r="B42" s="1380"/>
      <c r="C42" s="1380"/>
      <c r="D42" s="1308"/>
      <c r="E42" s="1308"/>
      <c r="F42" s="1308"/>
      <c r="G42" s="1308"/>
      <c r="H42" s="1308"/>
    </row>
    <row r="43" spans="1:8">
      <c r="A43" s="1308"/>
      <c r="B43" s="1380"/>
      <c r="C43" s="1380"/>
      <c r="D43" s="1308"/>
      <c r="E43" s="1308"/>
      <c r="F43" s="1308"/>
      <c r="G43" s="1308"/>
      <c r="H43" s="1308"/>
    </row>
    <row r="44" spans="1:8">
      <c r="A44" s="1308"/>
      <c r="B44" s="1380"/>
      <c r="C44" s="1380"/>
      <c r="D44" s="1308"/>
      <c r="E44" s="1308"/>
      <c r="F44" s="1308"/>
      <c r="G44" s="1308"/>
      <c r="H44" s="1308"/>
    </row>
    <row r="45" spans="1:8">
      <c r="A45" s="1308"/>
      <c r="B45" s="1380"/>
      <c r="C45" s="1380"/>
      <c r="D45" s="1308"/>
      <c r="E45" s="1308"/>
      <c r="F45" s="1308"/>
      <c r="G45" s="1308"/>
      <c r="H45" s="1308"/>
    </row>
    <row r="46" spans="1:8">
      <c r="A46" s="1308"/>
      <c r="B46" s="1380"/>
      <c r="C46" s="1380"/>
      <c r="D46" s="1308"/>
      <c r="E46" s="1308"/>
      <c r="F46" s="1308"/>
      <c r="G46" s="1308"/>
      <c r="H46" s="1308"/>
    </row>
    <row r="47" spans="1:8">
      <c r="A47" s="1308"/>
      <c r="B47" s="1380"/>
      <c r="C47" s="1380"/>
      <c r="D47" s="1308"/>
      <c r="E47" s="1308"/>
      <c r="F47" s="1308"/>
      <c r="G47" s="1308"/>
      <c r="H47" s="1308"/>
    </row>
    <row r="48" spans="1:8">
      <c r="A48" s="1308"/>
      <c r="B48" s="1380"/>
      <c r="C48" s="1380"/>
      <c r="D48" s="1308"/>
      <c r="E48" s="1308"/>
      <c r="F48" s="1308"/>
      <c r="G48" s="1308"/>
      <c r="H48" s="1308"/>
    </row>
    <row r="49" spans="1:8">
      <c r="A49" s="1308"/>
      <c r="B49" s="1380"/>
      <c r="C49" s="1380"/>
      <c r="D49" s="1308"/>
      <c r="E49" s="1308"/>
      <c r="F49" s="1308"/>
      <c r="G49" s="1308"/>
      <c r="H49" s="1308"/>
    </row>
    <row r="50" spans="1:8">
      <c r="A50" s="1308"/>
      <c r="B50" s="1380"/>
      <c r="C50" s="1380"/>
      <c r="D50" s="1308"/>
      <c r="E50" s="1308"/>
      <c r="F50" s="1308"/>
      <c r="G50" s="1308"/>
      <c r="H50" s="1308"/>
    </row>
    <row r="51" spans="1:8">
      <c r="A51" s="1308"/>
      <c r="B51" s="1380"/>
      <c r="C51" s="1380"/>
      <c r="D51" s="1308"/>
      <c r="E51" s="1308"/>
      <c r="F51" s="1308"/>
      <c r="G51" s="1308"/>
      <c r="H51" s="1308"/>
    </row>
    <row r="52" spans="1:8">
      <c r="A52" s="1308"/>
      <c r="B52" s="1380"/>
      <c r="C52" s="1380"/>
      <c r="D52" s="1308"/>
      <c r="E52" s="1308"/>
      <c r="F52" s="1308"/>
      <c r="G52" s="1308"/>
      <c r="H52" s="1308"/>
    </row>
    <row r="53" spans="1:8">
      <c r="A53" s="1308"/>
      <c r="B53" s="1380"/>
      <c r="C53" s="1380"/>
      <c r="D53" s="1308"/>
      <c r="E53" s="1308"/>
      <c r="F53" s="1308"/>
      <c r="G53" s="1308"/>
      <c r="H53" s="1308"/>
    </row>
    <row r="54" spans="1:8">
      <c r="A54" s="1308"/>
      <c r="B54" s="1380"/>
      <c r="C54" s="1380"/>
      <c r="D54" s="1308"/>
      <c r="E54" s="1308"/>
      <c r="F54" s="1308"/>
      <c r="G54" s="1308"/>
      <c r="H54" s="1308"/>
    </row>
    <row r="55" spans="1:8">
      <c r="A55" s="1308"/>
      <c r="B55" s="1380"/>
      <c r="C55" s="1380"/>
      <c r="D55" s="1308"/>
      <c r="E55" s="1308"/>
      <c r="F55" s="1308"/>
      <c r="G55" s="1308"/>
      <c r="H55" s="1308"/>
    </row>
    <row r="56" spans="1:8">
      <c r="A56" s="1308"/>
      <c r="B56" s="1380"/>
      <c r="C56" s="1380"/>
      <c r="D56" s="1308"/>
      <c r="E56" s="1308"/>
      <c r="F56" s="1308"/>
      <c r="G56" s="1308"/>
      <c r="H56" s="1308"/>
    </row>
    <row r="57" spans="1:8">
      <c r="A57" s="1308"/>
      <c r="B57" s="1380"/>
      <c r="C57" s="1380"/>
      <c r="D57" s="1308"/>
      <c r="E57" s="1308"/>
      <c r="F57" s="1308"/>
      <c r="G57" s="1308"/>
      <c r="H57" s="1308"/>
    </row>
  </sheetData>
  <mergeCells count="5">
    <mergeCell ref="A6:A7"/>
    <mergeCell ref="B6:B7"/>
    <mergeCell ref="C6:C7"/>
    <mergeCell ref="F6:G7"/>
    <mergeCell ref="H6:H7"/>
  </mergeCells>
  <printOptions horizontalCentered="1"/>
  <pageMargins left="0.39370078740157483" right="0.39370078740157483" top="0.59055118110236227" bottom="0.39370078740157483" header="0" footer="0"/>
  <pageSetup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workbookViewId="0">
      <selection activeCell="AU19" sqref="AU19"/>
    </sheetView>
  </sheetViews>
  <sheetFormatPr baseColWidth="10" defaultRowHeight="12.75"/>
  <cols>
    <col min="1" max="1" width="3.7109375" style="177" customWidth="1"/>
    <col min="2" max="2" width="1.85546875" style="177" bestFit="1" customWidth="1"/>
    <col min="3" max="3" width="3.7109375" style="177" customWidth="1"/>
    <col min="4" max="4" width="1.5703125" style="177" bestFit="1" customWidth="1"/>
    <col min="5" max="5" width="3.7109375" style="177" customWidth="1"/>
    <col min="6" max="6" width="1.85546875" style="177" bestFit="1" customWidth="1"/>
    <col min="7" max="7" width="3.7109375" style="177" customWidth="1"/>
    <col min="8" max="8" width="1.85546875" style="177" bestFit="1" customWidth="1"/>
    <col min="9" max="9" width="3.7109375" style="177" customWidth="1"/>
    <col min="10" max="12" width="2" style="177" customWidth="1"/>
    <col min="13" max="13" width="3.7109375" style="177" customWidth="1"/>
    <col min="14" max="14" width="2.28515625" style="177" customWidth="1"/>
    <col min="15" max="15" width="2.7109375" style="177" customWidth="1"/>
    <col min="16" max="21" width="2" style="177" customWidth="1"/>
    <col min="22" max="22" width="2.28515625" style="177" customWidth="1"/>
    <col min="23" max="23" width="2" style="177" customWidth="1"/>
    <col min="24" max="24" width="1.7109375" style="177" customWidth="1"/>
    <col min="25" max="26" width="2.28515625" style="177" customWidth="1"/>
    <col min="27" max="27" width="3.7109375" style="177" customWidth="1"/>
    <col min="28" max="28" width="2.28515625" style="177" customWidth="1"/>
    <col min="29" max="29" width="2.28515625" style="178" customWidth="1"/>
    <col min="30" max="30" width="2.7109375" style="177" customWidth="1"/>
    <col min="31" max="32" width="2.28515625" style="177" customWidth="1"/>
    <col min="33" max="33" width="1.85546875" style="177" bestFit="1" customWidth="1"/>
    <col min="34" max="37" width="2" style="177" customWidth="1"/>
    <col min="38" max="39" width="1.7109375" style="177" customWidth="1"/>
    <col min="40" max="42" width="2.5703125" style="177" customWidth="1"/>
    <col min="43" max="43" width="2.140625" style="177" bestFit="1" customWidth="1"/>
    <col min="44" max="44" width="2" style="177" customWidth="1"/>
    <col min="45" max="45" width="1.7109375" style="177" customWidth="1"/>
    <col min="46" max="49" width="2" style="177" customWidth="1"/>
    <col min="50" max="52" width="2.28515625" style="177" customWidth="1"/>
    <col min="53" max="56" width="1.85546875" style="177" customWidth="1"/>
    <col min="57" max="57" width="3.7109375" style="177" customWidth="1"/>
    <col min="58" max="58" width="1.42578125" style="177" bestFit="1" customWidth="1"/>
    <col min="59" max="256" width="11.42578125" style="177"/>
    <col min="257" max="257" width="3.7109375" style="177" customWidth="1"/>
    <col min="258" max="258" width="1.85546875" style="177" bestFit="1" customWidth="1"/>
    <col min="259" max="259" width="3.7109375" style="177" customWidth="1"/>
    <col min="260" max="260" width="1.5703125" style="177" bestFit="1" customWidth="1"/>
    <col min="261" max="261" width="3.7109375" style="177" customWidth="1"/>
    <col min="262" max="262" width="1.85546875" style="177" bestFit="1" customWidth="1"/>
    <col min="263" max="263" width="3.7109375" style="177" customWidth="1"/>
    <col min="264" max="264" width="1.85546875" style="177" bestFit="1" customWidth="1"/>
    <col min="265" max="265" width="3.7109375" style="177" customWidth="1"/>
    <col min="266" max="268" width="2" style="177" customWidth="1"/>
    <col min="269" max="269" width="3.7109375" style="177" customWidth="1"/>
    <col min="270" max="270" width="2.28515625" style="177" customWidth="1"/>
    <col min="271" max="271" width="2.7109375" style="177" customWidth="1"/>
    <col min="272" max="277" width="2" style="177" customWidth="1"/>
    <col min="278" max="278" width="2.28515625" style="177" customWidth="1"/>
    <col min="279" max="279" width="2" style="177" customWidth="1"/>
    <col min="280" max="280" width="1.7109375" style="177" customWidth="1"/>
    <col min="281" max="282" width="2.28515625" style="177" customWidth="1"/>
    <col min="283" max="283" width="3.7109375" style="177" customWidth="1"/>
    <col min="284" max="285" width="2.28515625" style="177" customWidth="1"/>
    <col min="286" max="286" width="2.7109375" style="177" customWidth="1"/>
    <col min="287" max="288" width="2.28515625" style="177" customWidth="1"/>
    <col min="289" max="289" width="1.85546875" style="177" bestFit="1" customWidth="1"/>
    <col min="290" max="293" width="2" style="177" customWidth="1"/>
    <col min="294" max="295" width="1.7109375" style="177" customWidth="1"/>
    <col min="296" max="298" width="2.5703125" style="177" customWidth="1"/>
    <col min="299" max="299" width="2.140625" style="177" bestFit="1" customWidth="1"/>
    <col min="300" max="300" width="2" style="177" customWidth="1"/>
    <col min="301" max="301" width="1.7109375" style="177" customWidth="1"/>
    <col min="302" max="305" width="2" style="177" customWidth="1"/>
    <col min="306" max="308" width="2.28515625" style="177" customWidth="1"/>
    <col min="309" max="312" width="1.85546875" style="177" customWidth="1"/>
    <col min="313" max="313" width="3.7109375" style="177" customWidth="1"/>
    <col min="314" max="314" width="1.42578125" style="177" bestFit="1" customWidth="1"/>
    <col min="315" max="512" width="11.42578125" style="177"/>
    <col min="513" max="513" width="3.7109375" style="177" customWidth="1"/>
    <col min="514" max="514" width="1.85546875" style="177" bestFit="1" customWidth="1"/>
    <col min="515" max="515" width="3.7109375" style="177" customWidth="1"/>
    <col min="516" max="516" width="1.5703125" style="177" bestFit="1" customWidth="1"/>
    <col min="517" max="517" width="3.7109375" style="177" customWidth="1"/>
    <col min="518" max="518" width="1.85546875" style="177" bestFit="1" customWidth="1"/>
    <col min="519" max="519" width="3.7109375" style="177" customWidth="1"/>
    <col min="520" max="520" width="1.85546875" style="177" bestFit="1" customWidth="1"/>
    <col min="521" max="521" width="3.7109375" style="177" customWidth="1"/>
    <col min="522" max="524" width="2" style="177" customWidth="1"/>
    <col min="525" max="525" width="3.7109375" style="177" customWidth="1"/>
    <col min="526" max="526" width="2.28515625" style="177" customWidth="1"/>
    <col min="527" max="527" width="2.7109375" style="177" customWidth="1"/>
    <col min="528" max="533" width="2" style="177" customWidth="1"/>
    <col min="534" max="534" width="2.28515625" style="177" customWidth="1"/>
    <col min="535" max="535" width="2" style="177" customWidth="1"/>
    <col min="536" max="536" width="1.7109375" style="177" customWidth="1"/>
    <col min="537" max="538" width="2.28515625" style="177" customWidth="1"/>
    <col min="539" max="539" width="3.7109375" style="177" customWidth="1"/>
    <col min="540" max="541" width="2.28515625" style="177" customWidth="1"/>
    <col min="542" max="542" width="2.7109375" style="177" customWidth="1"/>
    <col min="543" max="544" width="2.28515625" style="177" customWidth="1"/>
    <col min="545" max="545" width="1.85546875" style="177" bestFit="1" customWidth="1"/>
    <col min="546" max="549" width="2" style="177" customWidth="1"/>
    <col min="550" max="551" width="1.7109375" style="177" customWidth="1"/>
    <col min="552" max="554" width="2.5703125" style="177" customWidth="1"/>
    <col min="555" max="555" width="2.140625" style="177" bestFit="1" customWidth="1"/>
    <col min="556" max="556" width="2" style="177" customWidth="1"/>
    <col min="557" max="557" width="1.7109375" style="177" customWidth="1"/>
    <col min="558" max="561" width="2" style="177" customWidth="1"/>
    <col min="562" max="564" width="2.28515625" style="177" customWidth="1"/>
    <col min="565" max="568" width="1.85546875" style="177" customWidth="1"/>
    <col min="569" max="569" width="3.7109375" style="177" customWidth="1"/>
    <col min="570" max="570" width="1.42578125" style="177" bestFit="1" customWidth="1"/>
    <col min="571" max="768" width="11.42578125" style="177"/>
    <col min="769" max="769" width="3.7109375" style="177" customWidth="1"/>
    <col min="770" max="770" width="1.85546875" style="177" bestFit="1" customWidth="1"/>
    <col min="771" max="771" width="3.7109375" style="177" customWidth="1"/>
    <col min="772" max="772" width="1.5703125" style="177" bestFit="1" customWidth="1"/>
    <col min="773" max="773" width="3.7109375" style="177" customWidth="1"/>
    <col min="774" max="774" width="1.85546875" style="177" bestFit="1" customWidth="1"/>
    <col min="775" max="775" width="3.7109375" style="177" customWidth="1"/>
    <col min="776" max="776" width="1.85546875" style="177" bestFit="1" customWidth="1"/>
    <col min="777" max="777" width="3.7109375" style="177" customWidth="1"/>
    <col min="778" max="780" width="2" style="177" customWidth="1"/>
    <col min="781" max="781" width="3.7109375" style="177" customWidth="1"/>
    <col min="782" max="782" width="2.28515625" style="177" customWidth="1"/>
    <col min="783" max="783" width="2.7109375" style="177" customWidth="1"/>
    <col min="784" max="789" width="2" style="177" customWidth="1"/>
    <col min="790" max="790" width="2.28515625" style="177" customWidth="1"/>
    <col min="791" max="791" width="2" style="177" customWidth="1"/>
    <col min="792" max="792" width="1.7109375" style="177" customWidth="1"/>
    <col min="793" max="794" width="2.28515625" style="177" customWidth="1"/>
    <col min="795" max="795" width="3.7109375" style="177" customWidth="1"/>
    <col min="796" max="797" width="2.28515625" style="177" customWidth="1"/>
    <col min="798" max="798" width="2.7109375" style="177" customWidth="1"/>
    <col min="799" max="800" width="2.28515625" style="177" customWidth="1"/>
    <col min="801" max="801" width="1.85546875" style="177" bestFit="1" customWidth="1"/>
    <col min="802" max="805" width="2" style="177" customWidth="1"/>
    <col min="806" max="807" width="1.7109375" style="177" customWidth="1"/>
    <col min="808" max="810" width="2.5703125" style="177" customWidth="1"/>
    <col min="811" max="811" width="2.140625" style="177" bestFit="1" customWidth="1"/>
    <col min="812" max="812" width="2" style="177" customWidth="1"/>
    <col min="813" max="813" width="1.7109375" style="177" customWidth="1"/>
    <col min="814" max="817" width="2" style="177" customWidth="1"/>
    <col min="818" max="820" width="2.28515625" style="177" customWidth="1"/>
    <col min="821" max="824" width="1.85546875" style="177" customWidth="1"/>
    <col min="825" max="825" width="3.7109375" style="177" customWidth="1"/>
    <col min="826" max="826" width="1.42578125" style="177" bestFit="1" customWidth="1"/>
    <col min="827" max="1024" width="11.42578125" style="177"/>
    <col min="1025" max="1025" width="3.7109375" style="177" customWidth="1"/>
    <col min="1026" max="1026" width="1.85546875" style="177" bestFit="1" customWidth="1"/>
    <col min="1027" max="1027" width="3.7109375" style="177" customWidth="1"/>
    <col min="1028" max="1028" width="1.5703125" style="177" bestFit="1" customWidth="1"/>
    <col min="1029" max="1029" width="3.7109375" style="177" customWidth="1"/>
    <col min="1030" max="1030" width="1.85546875" style="177" bestFit="1" customWidth="1"/>
    <col min="1031" max="1031" width="3.7109375" style="177" customWidth="1"/>
    <col min="1032" max="1032" width="1.85546875" style="177" bestFit="1" customWidth="1"/>
    <col min="1033" max="1033" width="3.7109375" style="177" customWidth="1"/>
    <col min="1034" max="1036" width="2" style="177" customWidth="1"/>
    <col min="1037" max="1037" width="3.7109375" style="177" customWidth="1"/>
    <col min="1038" max="1038" width="2.28515625" style="177" customWidth="1"/>
    <col min="1039" max="1039" width="2.7109375" style="177" customWidth="1"/>
    <col min="1040" max="1045" width="2" style="177" customWidth="1"/>
    <col min="1046" max="1046" width="2.28515625" style="177" customWidth="1"/>
    <col min="1047" max="1047" width="2" style="177" customWidth="1"/>
    <col min="1048" max="1048" width="1.7109375" style="177" customWidth="1"/>
    <col min="1049" max="1050" width="2.28515625" style="177" customWidth="1"/>
    <col min="1051" max="1051" width="3.7109375" style="177" customWidth="1"/>
    <col min="1052" max="1053" width="2.28515625" style="177" customWidth="1"/>
    <col min="1054" max="1054" width="2.7109375" style="177" customWidth="1"/>
    <col min="1055" max="1056" width="2.28515625" style="177" customWidth="1"/>
    <col min="1057" max="1057" width="1.85546875" style="177" bestFit="1" customWidth="1"/>
    <col min="1058" max="1061" width="2" style="177" customWidth="1"/>
    <col min="1062" max="1063" width="1.7109375" style="177" customWidth="1"/>
    <col min="1064" max="1066" width="2.5703125" style="177" customWidth="1"/>
    <col min="1067" max="1067" width="2.140625" style="177" bestFit="1" customWidth="1"/>
    <col min="1068" max="1068" width="2" style="177" customWidth="1"/>
    <col min="1069" max="1069" width="1.7109375" style="177" customWidth="1"/>
    <col min="1070" max="1073" width="2" style="177" customWidth="1"/>
    <col min="1074" max="1076" width="2.28515625" style="177" customWidth="1"/>
    <col min="1077" max="1080" width="1.85546875" style="177" customWidth="1"/>
    <col min="1081" max="1081" width="3.7109375" style="177" customWidth="1"/>
    <col min="1082" max="1082" width="1.42578125" style="177" bestFit="1" customWidth="1"/>
    <col min="1083" max="1280" width="11.42578125" style="177"/>
    <col min="1281" max="1281" width="3.7109375" style="177" customWidth="1"/>
    <col min="1282" max="1282" width="1.85546875" style="177" bestFit="1" customWidth="1"/>
    <col min="1283" max="1283" width="3.7109375" style="177" customWidth="1"/>
    <col min="1284" max="1284" width="1.5703125" style="177" bestFit="1" customWidth="1"/>
    <col min="1285" max="1285" width="3.7109375" style="177" customWidth="1"/>
    <col min="1286" max="1286" width="1.85546875" style="177" bestFit="1" customWidth="1"/>
    <col min="1287" max="1287" width="3.7109375" style="177" customWidth="1"/>
    <col min="1288" max="1288" width="1.85546875" style="177" bestFit="1" customWidth="1"/>
    <col min="1289" max="1289" width="3.7109375" style="177" customWidth="1"/>
    <col min="1290" max="1292" width="2" style="177" customWidth="1"/>
    <col min="1293" max="1293" width="3.7109375" style="177" customWidth="1"/>
    <col min="1294" max="1294" width="2.28515625" style="177" customWidth="1"/>
    <col min="1295" max="1295" width="2.7109375" style="177" customWidth="1"/>
    <col min="1296" max="1301" width="2" style="177" customWidth="1"/>
    <col min="1302" max="1302" width="2.28515625" style="177" customWidth="1"/>
    <col min="1303" max="1303" width="2" style="177" customWidth="1"/>
    <col min="1304" max="1304" width="1.7109375" style="177" customWidth="1"/>
    <col min="1305" max="1306" width="2.28515625" style="177" customWidth="1"/>
    <col min="1307" max="1307" width="3.7109375" style="177" customWidth="1"/>
    <col min="1308" max="1309" width="2.28515625" style="177" customWidth="1"/>
    <col min="1310" max="1310" width="2.7109375" style="177" customWidth="1"/>
    <col min="1311" max="1312" width="2.28515625" style="177" customWidth="1"/>
    <col min="1313" max="1313" width="1.85546875" style="177" bestFit="1" customWidth="1"/>
    <col min="1314" max="1317" width="2" style="177" customWidth="1"/>
    <col min="1318" max="1319" width="1.7109375" style="177" customWidth="1"/>
    <col min="1320" max="1322" width="2.5703125" style="177" customWidth="1"/>
    <col min="1323" max="1323" width="2.140625" style="177" bestFit="1" customWidth="1"/>
    <col min="1324" max="1324" width="2" style="177" customWidth="1"/>
    <col min="1325" max="1325" width="1.7109375" style="177" customWidth="1"/>
    <col min="1326" max="1329" width="2" style="177" customWidth="1"/>
    <col min="1330" max="1332" width="2.28515625" style="177" customWidth="1"/>
    <col min="1333" max="1336" width="1.85546875" style="177" customWidth="1"/>
    <col min="1337" max="1337" width="3.7109375" style="177" customWidth="1"/>
    <col min="1338" max="1338" width="1.42578125" style="177" bestFit="1" customWidth="1"/>
    <col min="1339" max="1536" width="11.42578125" style="177"/>
    <col min="1537" max="1537" width="3.7109375" style="177" customWidth="1"/>
    <col min="1538" max="1538" width="1.85546875" style="177" bestFit="1" customWidth="1"/>
    <col min="1539" max="1539" width="3.7109375" style="177" customWidth="1"/>
    <col min="1540" max="1540" width="1.5703125" style="177" bestFit="1" customWidth="1"/>
    <col min="1541" max="1541" width="3.7109375" style="177" customWidth="1"/>
    <col min="1542" max="1542" width="1.85546875" style="177" bestFit="1" customWidth="1"/>
    <col min="1543" max="1543" width="3.7109375" style="177" customWidth="1"/>
    <col min="1544" max="1544" width="1.85546875" style="177" bestFit="1" customWidth="1"/>
    <col min="1545" max="1545" width="3.7109375" style="177" customWidth="1"/>
    <col min="1546" max="1548" width="2" style="177" customWidth="1"/>
    <col min="1549" max="1549" width="3.7109375" style="177" customWidth="1"/>
    <col min="1550" max="1550" width="2.28515625" style="177" customWidth="1"/>
    <col min="1551" max="1551" width="2.7109375" style="177" customWidth="1"/>
    <col min="1552" max="1557" width="2" style="177" customWidth="1"/>
    <col min="1558" max="1558" width="2.28515625" style="177" customWidth="1"/>
    <col min="1559" max="1559" width="2" style="177" customWidth="1"/>
    <col min="1560" max="1560" width="1.7109375" style="177" customWidth="1"/>
    <col min="1561" max="1562" width="2.28515625" style="177" customWidth="1"/>
    <col min="1563" max="1563" width="3.7109375" style="177" customWidth="1"/>
    <col min="1564" max="1565" width="2.28515625" style="177" customWidth="1"/>
    <col min="1566" max="1566" width="2.7109375" style="177" customWidth="1"/>
    <col min="1567" max="1568" width="2.28515625" style="177" customWidth="1"/>
    <col min="1569" max="1569" width="1.85546875" style="177" bestFit="1" customWidth="1"/>
    <col min="1570" max="1573" width="2" style="177" customWidth="1"/>
    <col min="1574" max="1575" width="1.7109375" style="177" customWidth="1"/>
    <col min="1576" max="1578" width="2.5703125" style="177" customWidth="1"/>
    <col min="1579" max="1579" width="2.140625" style="177" bestFit="1" customWidth="1"/>
    <col min="1580" max="1580" width="2" style="177" customWidth="1"/>
    <col min="1581" max="1581" width="1.7109375" style="177" customWidth="1"/>
    <col min="1582" max="1585" width="2" style="177" customWidth="1"/>
    <col min="1586" max="1588" width="2.28515625" style="177" customWidth="1"/>
    <col min="1589" max="1592" width="1.85546875" style="177" customWidth="1"/>
    <col min="1593" max="1593" width="3.7109375" style="177" customWidth="1"/>
    <col min="1594" max="1594" width="1.42578125" style="177" bestFit="1" customWidth="1"/>
    <col min="1595" max="1792" width="11.42578125" style="177"/>
    <col min="1793" max="1793" width="3.7109375" style="177" customWidth="1"/>
    <col min="1794" max="1794" width="1.85546875" style="177" bestFit="1" customWidth="1"/>
    <col min="1795" max="1795" width="3.7109375" style="177" customWidth="1"/>
    <col min="1796" max="1796" width="1.5703125" style="177" bestFit="1" customWidth="1"/>
    <col min="1797" max="1797" width="3.7109375" style="177" customWidth="1"/>
    <col min="1798" max="1798" width="1.85546875" style="177" bestFit="1" customWidth="1"/>
    <col min="1799" max="1799" width="3.7109375" style="177" customWidth="1"/>
    <col min="1800" max="1800" width="1.85546875" style="177" bestFit="1" customWidth="1"/>
    <col min="1801" max="1801" width="3.7109375" style="177" customWidth="1"/>
    <col min="1802" max="1804" width="2" style="177" customWidth="1"/>
    <col min="1805" max="1805" width="3.7109375" style="177" customWidth="1"/>
    <col min="1806" max="1806" width="2.28515625" style="177" customWidth="1"/>
    <col min="1807" max="1807" width="2.7109375" style="177" customWidth="1"/>
    <col min="1808" max="1813" width="2" style="177" customWidth="1"/>
    <col min="1814" max="1814" width="2.28515625" style="177" customWidth="1"/>
    <col min="1815" max="1815" width="2" style="177" customWidth="1"/>
    <col min="1816" max="1816" width="1.7109375" style="177" customWidth="1"/>
    <col min="1817" max="1818" width="2.28515625" style="177" customWidth="1"/>
    <col min="1819" max="1819" width="3.7109375" style="177" customWidth="1"/>
    <col min="1820" max="1821" width="2.28515625" style="177" customWidth="1"/>
    <col min="1822" max="1822" width="2.7109375" style="177" customWidth="1"/>
    <col min="1823" max="1824" width="2.28515625" style="177" customWidth="1"/>
    <col min="1825" max="1825" width="1.85546875" style="177" bestFit="1" customWidth="1"/>
    <col min="1826" max="1829" width="2" style="177" customWidth="1"/>
    <col min="1830" max="1831" width="1.7109375" style="177" customWidth="1"/>
    <col min="1832" max="1834" width="2.5703125" style="177" customWidth="1"/>
    <col min="1835" max="1835" width="2.140625" style="177" bestFit="1" customWidth="1"/>
    <col min="1836" max="1836" width="2" style="177" customWidth="1"/>
    <col min="1837" max="1837" width="1.7109375" style="177" customWidth="1"/>
    <col min="1838" max="1841" width="2" style="177" customWidth="1"/>
    <col min="1842" max="1844" width="2.28515625" style="177" customWidth="1"/>
    <col min="1845" max="1848" width="1.85546875" style="177" customWidth="1"/>
    <col min="1849" max="1849" width="3.7109375" style="177" customWidth="1"/>
    <col min="1850" max="1850" width="1.42578125" style="177" bestFit="1" customWidth="1"/>
    <col min="1851" max="2048" width="11.42578125" style="177"/>
    <col min="2049" max="2049" width="3.7109375" style="177" customWidth="1"/>
    <col min="2050" max="2050" width="1.85546875" style="177" bestFit="1" customWidth="1"/>
    <col min="2051" max="2051" width="3.7109375" style="177" customWidth="1"/>
    <col min="2052" max="2052" width="1.5703125" style="177" bestFit="1" customWidth="1"/>
    <col min="2053" max="2053" width="3.7109375" style="177" customWidth="1"/>
    <col min="2054" max="2054" width="1.85546875" style="177" bestFit="1" customWidth="1"/>
    <col min="2055" max="2055" width="3.7109375" style="177" customWidth="1"/>
    <col min="2056" max="2056" width="1.85546875" style="177" bestFit="1" customWidth="1"/>
    <col min="2057" max="2057" width="3.7109375" style="177" customWidth="1"/>
    <col min="2058" max="2060" width="2" style="177" customWidth="1"/>
    <col min="2061" max="2061" width="3.7109375" style="177" customWidth="1"/>
    <col min="2062" max="2062" width="2.28515625" style="177" customWidth="1"/>
    <col min="2063" max="2063" width="2.7109375" style="177" customWidth="1"/>
    <col min="2064" max="2069" width="2" style="177" customWidth="1"/>
    <col min="2070" max="2070" width="2.28515625" style="177" customWidth="1"/>
    <col min="2071" max="2071" width="2" style="177" customWidth="1"/>
    <col min="2072" max="2072" width="1.7109375" style="177" customWidth="1"/>
    <col min="2073" max="2074" width="2.28515625" style="177" customWidth="1"/>
    <col min="2075" max="2075" width="3.7109375" style="177" customWidth="1"/>
    <col min="2076" max="2077" width="2.28515625" style="177" customWidth="1"/>
    <col min="2078" max="2078" width="2.7109375" style="177" customWidth="1"/>
    <col min="2079" max="2080" width="2.28515625" style="177" customWidth="1"/>
    <col min="2081" max="2081" width="1.85546875" style="177" bestFit="1" customWidth="1"/>
    <col min="2082" max="2085" width="2" style="177" customWidth="1"/>
    <col min="2086" max="2087" width="1.7109375" style="177" customWidth="1"/>
    <col min="2088" max="2090" width="2.5703125" style="177" customWidth="1"/>
    <col min="2091" max="2091" width="2.140625" style="177" bestFit="1" customWidth="1"/>
    <col min="2092" max="2092" width="2" style="177" customWidth="1"/>
    <col min="2093" max="2093" width="1.7109375" style="177" customWidth="1"/>
    <col min="2094" max="2097" width="2" style="177" customWidth="1"/>
    <col min="2098" max="2100" width="2.28515625" style="177" customWidth="1"/>
    <col min="2101" max="2104" width="1.85546875" style="177" customWidth="1"/>
    <col min="2105" max="2105" width="3.7109375" style="177" customWidth="1"/>
    <col min="2106" max="2106" width="1.42578125" style="177" bestFit="1" customWidth="1"/>
    <col min="2107" max="2304" width="11.42578125" style="177"/>
    <col min="2305" max="2305" width="3.7109375" style="177" customWidth="1"/>
    <col min="2306" max="2306" width="1.85546875" style="177" bestFit="1" customWidth="1"/>
    <col min="2307" max="2307" width="3.7109375" style="177" customWidth="1"/>
    <col min="2308" max="2308" width="1.5703125" style="177" bestFit="1" customWidth="1"/>
    <col min="2309" max="2309" width="3.7109375" style="177" customWidth="1"/>
    <col min="2310" max="2310" width="1.85546875" style="177" bestFit="1" customWidth="1"/>
    <col min="2311" max="2311" width="3.7109375" style="177" customWidth="1"/>
    <col min="2312" max="2312" width="1.85546875" style="177" bestFit="1" customWidth="1"/>
    <col min="2313" max="2313" width="3.7109375" style="177" customWidth="1"/>
    <col min="2314" max="2316" width="2" style="177" customWidth="1"/>
    <col min="2317" max="2317" width="3.7109375" style="177" customWidth="1"/>
    <col min="2318" max="2318" width="2.28515625" style="177" customWidth="1"/>
    <col min="2319" max="2319" width="2.7109375" style="177" customWidth="1"/>
    <col min="2320" max="2325" width="2" style="177" customWidth="1"/>
    <col min="2326" max="2326" width="2.28515625" style="177" customWidth="1"/>
    <col min="2327" max="2327" width="2" style="177" customWidth="1"/>
    <col min="2328" max="2328" width="1.7109375" style="177" customWidth="1"/>
    <col min="2329" max="2330" width="2.28515625" style="177" customWidth="1"/>
    <col min="2331" max="2331" width="3.7109375" style="177" customWidth="1"/>
    <col min="2332" max="2333" width="2.28515625" style="177" customWidth="1"/>
    <col min="2334" max="2334" width="2.7109375" style="177" customWidth="1"/>
    <col min="2335" max="2336" width="2.28515625" style="177" customWidth="1"/>
    <col min="2337" max="2337" width="1.85546875" style="177" bestFit="1" customWidth="1"/>
    <col min="2338" max="2341" width="2" style="177" customWidth="1"/>
    <col min="2342" max="2343" width="1.7109375" style="177" customWidth="1"/>
    <col min="2344" max="2346" width="2.5703125" style="177" customWidth="1"/>
    <col min="2347" max="2347" width="2.140625" style="177" bestFit="1" customWidth="1"/>
    <col min="2348" max="2348" width="2" style="177" customWidth="1"/>
    <col min="2349" max="2349" width="1.7109375" style="177" customWidth="1"/>
    <col min="2350" max="2353" width="2" style="177" customWidth="1"/>
    <col min="2354" max="2356" width="2.28515625" style="177" customWidth="1"/>
    <col min="2357" max="2360" width="1.85546875" style="177" customWidth="1"/>
    <col min="2361" max="2361" width="3.7109375" style="177" customWidth="1"/>
    <col min="2362" max="2362" width="1.42578125" style="177" bestFit="1" customWidth="1"/>
    <col min="2363" max="2560" width="11.42578125" style="177"/>
    <col min="2561" max="2561" width="3.7109375" style="177" customWidth="1"/>
    <col min="2562" max="2562" width="1.85546875" style="177" bestFit="1" customWidth="1"/>
    <col min="2563" max="2563" width="3.7109375" style="177" customWidth="1"/>
    <col min="2564" max="2564" width="1.5703125" style="177" bestFit="1" customWidth="1"/>
    <col min="2565" max="2565" width="3.7109375" style="177" customWidth="1"/>
    <col min="2566" max="2566" width="1.85546875" style="177" bestFit="1" customWidth="1"/>
    <col min="2567" max="2567" width="3.7109375" style="177" customWidth="1"/>
    <col min="2568" max="2568" width="1.85546875" style="177" bestFit="1" customWidth="1"/>
    <col min="2569" max="2569" width="3.7109375" style="177" customWidth="1"/>
    <col min="2570" max="2572" width="2" style="177" customWidth="1"/>
    <col min="2573" max="2573" width="3.7109375" style="177" customWidth="1"/>
    <col min="2574" max="2574" width="2.28515625" style="177" customWidth="1"/>
    <col min="2575" max="2575" width="2.7109375" style="177" customWidth="1"/>
    <col min="2576" max="2581" width="2" style="177" customWidth="1"/>
    <col min="2582" max="2582" width="2.28515625" style="177" customWidth="1"/>
    <col min="2583" max="2583" width="2" style="177" customWidth="1"/>
    <col min="2584" max="2584" width="1.7109375" style="177" customWidth="1"/>
    <col min="2585" max="2586" width="2.28515625" style="177" customWidth="1"/>
    <col min="2587" max="2587" width="3.7109375" style="177" customWidth="1"/>
    <col min="2588" max="2589" width="2.28515625" style="177" customWidth="1"/>
    <col min="2590" max="2590" width="2.7109375" style="177" customWidth="1"/>
    <col min="2591" max="2592" width="2.28515625" style="177" customWidth="1"/>
    <col min="2593" max="2593" width="1.85546875" style="177" bestFit="1" customWidth="1"/>
    <col min="2594" max="2597" width="2" style="177" customWidth="1"/>
    <col min="2598" max="2599" width="1.7109375" style="177" customWidth="1"/>
    <col min="2600" max="2602" width="2.5703125" style="177" customWidth="1"/>
    <col min="2603" max="2603" width="2.140625" style="177" bestFit="1" customWidth="1"/>
    <col min="2604" max="2604" width="2" style="177" customWidth="1"/>
    <col min="2605" max="2605" width="1.7109375" style="177" customWidth="1"/>
    <col min="2606" max="2609" width="2" style="177" customWidth="1"/>
    <col min="2610" max="2612" width="2.28515625" style="177" customWidth="1"/>
    <col min="2613" max="2616" width="1.85546875" style="177" customWidth="1"/>
    <col min="2617" max="2617" width="3.7109375" style="177" customWidth="1"/>
    <col min="2618" max="2618" width="1.42578125" style="177" bestFit="1" customWidth="1"/>
    <col min="2619" max="2816" width="11.42578125" style="177"/>
    <col min="2817" max="2817" width="3.7109375" style="177" customWidth="1"/>
    <col min="2818" max="2818" width="1.85546875" style="177" bestFit="1" customWidth="1"/>
    <col min="2819" max="2819" width="3.7109375" style="177" customWidth="1"/>
    <col min="2820" max="2820" width="1.5703125" style="177" bestFit="1" customWidth="1"/>
    <col min="2821" max="2821" width="3.7109375" style="177" customWidth="1"/>
    <col min="2822" max="2822" width="1.85546875" style="177" bestFit="1" customWidth="1"/>
    <col min="2823" max="2823" width="3.7109375" style="177" customWidth="1"/>
    <col min="2824" max="2824" width="1.85546875" style="177" bestFit="1" customWidth="1"/>
    <col min="2825" max="2825" width="3.7109375" style="177" customWidth="1"/>
    <col min="2826" max="2828" width="2" style="177" customWidth="1"/>
    <col min="2829" max="2829" width="3.7109375" style="177" customWidth="1"/>
    <col min="2830" max="2830" width="2.28515625" style="177" customWidth="1"/>
    <col min="2831" max="2831" width="2.7109375" style="177" customWidth="1"/>
    <col min="2832" max="2837" width="2" style="177" customWidth="1"/>
    <col min="2838" max="2838" width="2.28515625" style="177" customWidth="1"/>
    <col min="2839" max="2839" width="2" style="177" customWidth="1"/>
    <col min="2840" max="2840" width="1.7109375" style="177" customWidth="1"/>
    <col min="2841" max="2842" width="2.28515625" style="177" customWidth="1"/>
    <col min="2843" max="2843" width="3.7109375" style="177" customWidth="1"/>
    <col min="2844" max="2845" width="2.28515625" style="177" customWidth="1"/>
    <col min="2846" max="2846" width="2.7109375" style="177" customWidth="1"/>
    <col min="2847" max="2848" width="2.28515625" style="177" customWidth="1"/>
    <col min="2849" max="2849" width="1.85546875" style="177" bestFit="1" customWidth="1"/>
    <col min="2850" max="2853" width="2" style="177" customWidth="1"/>
    <col min="2854" max="2855" width="1.7109375" style="177" customWidth="1"/>
    <col min="2856" max="2858" width="2.5703125" style="177" customWidth="1"/>
    <col min="2859" max="2859" width="2.140625" style="177" bestFit="1" customWidth="1"/>
    <col min="2860" max="2860" width="2" style="177" customWidth="1"/>
    <col min="2861" max="2861" width="1.7109375" style="177" customWidth="1"/>
    <col min="2862" max="2865" width="2" style="177" customWidth="1"/>
    <col min="2866" max="2868" width="2.28515625" style="177" customWidth="1"/>
    <col min="2869" max="2872" width="1.85546875" style="177" customWidth="1"/>
    <col min="2873" max="2873" width="3.7109375" style="177" customWidth="1"/>
    <col min="2874" max="2874" width="1.42578125" style="177" bestFit="1" customWidth="1"/>
    <col min="2875" max="3072" width="11.42578125" style="177"/>
    <col min="3073" max="3073" width="3.7109375" style="177" customWidth="1"/>
    <col min="3074" max="3074" width="1.85546875" style="177" bestFit="1" customWidth="1"/>
    <col min="3075" max="3075" width="3.7109375" style="177" customWidth="1"/>
    <col min="3076" max="3076" width="1.5703125" style="177" bestFit="1" customWidth="1"/>
    <col min="3077" max="3077" width="3.7109375" style="177" customWidth="1"/>
    <col min="3078" max="3078" width="1.85546875" style="177" bestFit="1" customWidth="1"/>
    <col min="3079" max="3079" width="3.7109375" style="177" customWidth="1"/>
    <col min="3080" max="3080" width="1.85546875" style="177" bestFit="1" customWidth="1"/>
    <col min="3081" max="3081" width="3.7109375" style="177" customWidth="1"/>
    <col min="3082" max="3084" width="2" style="177" customWidth="1"/>
    <col min="3085" max="3085" width="3.7109375" style="177" customWidth="1"/>
    <col min="3086" max="3086" width="2.28515625" style="177" customWidth="1"/>
    <col min="3087" max="3087" width="2.7109375" style="177" customWidth="1"/>
    <col min="3088" max="3093" width="2" style="177" customWidth="1"/>
    <col min="3094" max="3094" width="2.28515625" style="177" customWidth="1"/>
    <col min="3095" max="3095" width="2" style="177" customWidth="1"/>
    <col min="3096" max="3096" width="1.7109375" style="177" customWidth="1"/>
    <col min="3097" max="3098" width="2.28515625" style="177" customWidth="1"/>
    <col min="3099" max="3099" width="3.7109375" style="177" customWidth="1"/>
    <col min="3100" max="3101" width="2.28515625" style="177" customWidth="1"/>
    <col min="3102" max="3102" width="2.7109375" style="177" customWidth="1"/>
    <col min="3103" max="3104" width="2.28515625" style="177" customWidth="1"/>
    <col min="3105" max="3105" width="1.85546875" style="177" bestFit="1" customWidth="1"/>
    <col min="3106" max="3109" width="2" style="177" customWidth="1"/>
    <col min="3110" max="3111" width="1.7109375" style="177" customWidth="1"/>
    <col min="3112" max="3114" width="2.5703125" style="177" customWidth="1"/>
    <col min="3115" max="3115" width="2.140625" style="177" bestFit="1" customWidth="1"/>
    <col min="3116" max="3116" width="2" style="177" customWidth="1"/>
    <col min="3117" max="3117" width="1.7109375" style="177" customWidth="1"/>
    <col min="3118" max="3121" width="2" style="177" customWidth="1"/>
    <col min="3122" max="3124" width="2.28515625" style="177" customWidth="1"/>
    <col min="3125" max="3128" width="1.85546875" style="177" customWidth="1"/>
    <col min="3129" max="3129" width="3.7109375" style="177" customWidth="1"/>
    <col min="3130" max="3130" width="1.42578125" style="177" bestFit="1" customWidth="1"/>
    <col min="3131" max="3328" width="11.42578125" style="177"/>
    <col min="3329" max="3329" width="3.7109375" style="177" customWidth="1"/>
    <col min="3330" max="3330" width="1.85546875" style="177" bestFit="1" customWidth="1"/>
    <col min="3331" max="3331" width="3.7109375" style="177" customWidth="1"/>
    <col min="3332" max="3332" width="1.5703125" style="177" bestFit="1" customWidth="1"/>
    <col min="3333" max="3333" width="3.7109375" style="177" customWidth="1"/>
    <col min="3334" max="3334" width="1.85546875" style="177" bestFit="1" customWidth="1"/>
    <col min="3335" max="3335" width="3.7109375" style="177" customWidth="1"/>
    <col min="3336" max="3336" width="1.85546875" style="177" bestFit="1" customWidth="1"/>
    <col min="3337" max="3337" width="3.7109375" style="177" customWidth="1"/>
    <col min="3338" max="3340" width="2" style="177" customWidth="1"/>
    <col min="3341" max="3341" width="3.7109375" style="177" customWidth="1"/>
    <col min="3342" max="3342" width="2.28515625" style="177" customWidth="1"/>
    <col min="3343" max="3343" width="2.7109375" style="177" customWidth="1"/>
    <col min="3344" max="3349" width="2" style="177" customWidth="1"/>
    <col min="3350" max="3350" width="2.28515625" style="177" customWidth="1"/>
    <col min="3351" max="3351" width="2" style="177" customWidth="1"/>
    <col min="3352" max="3352" width="1.7109375" style="177" customWidth="1"/>
    <col min="3353" max="3354" width="2.28515625" style="177" customWidth="1"/>
    <col min="3355" max="3355" width="3.7109375" style="177" customWidth="1"/>
    <col min="3356" max="3357" width="2.28515625" style="177" customWidth="1"/>
    <col min="3358" max="3358" width="2.7109375" style="177" customWidth="1"/>
    <col min="3359" max="3360" width="2.28515625" style="177" customWidth="1"/>
    <col min="3361" max="3361" width="1.85546875" style="177" bestFit="1" customWidth="1"/>
    <col min="3362" max="3365" width="2" style="177" customWidth="1"/>
    <col min="3366" max="3367" width="1.7109375" style="177" customWidth="1"/>
    <col min="3368" max="3370" width="2.5703125" style="177" customWidth="1"/>
    <col min="3371" max="3371" width="2.140625" style="177" bestFit="1" customWidth="1"/>
    <col min="3372" max="3372" width="2" style="177" customWidth="1"/>
    <col min="3373" max="3373" width="1.7109375" style="177" customWidth="1"/>
    <col min="3374" max="3377" width="2" style="177" customWidth="1"/>
    <col min="3378" max="3380" width="2.28515625" style="177" customWidth="1"/>
    <col min="3381" max="3384" width="1.85546875" style="177" customWidth="1"/>
    <col min="3385" max="3385" width="3.7109375" style="177" customWidth="1"/>
    <col min="3386" max="3386" width="1.42578125" style="177" bestFit="1" customWidth="1"/>
    <col min="3387" max="3584" width="11.42578125" style="177"/>
    <col min="3585" max="3585" width="3.7109375" style="177" customWidth="1"/>
    <col min="3586" max="3586" width="1.85546875" style="177" bestFit="1" customWidth="1"/>
    <col min="3587" max="3587" width="3.7109375" style="177" customWidth="1"/>
    <col min="3588" max="3588" width="1.5703125" style="177" bestFit="1" customWidth="1"/>
    <col min="3589" max="3589" width="3.7109375" style="177" customWidth="1"/>
    <col min="3590" max="3590" width="1.85546875" style="177" bestFit="1" customWidth="1"/>
    <col min="3591" max="3591" width="3.7109375" style="177" customWidth="1"/>
    <col min="3592" max="3592" width="1.85546875" style="177" bestFit="1" customWidth="1"/>
    <col min="3593" max="3593" width="3.7109375" style="177" customWidth="1"/>
    <col min="3594" max="3596" width="2" style="177" customWidth="1"/>
    <col min="3597" max="3597" width="3.7109375" style="177" customWidth="1"/>
    <col min="3598" max="3598" width="2.28515625" style="177" customWidth="1"/>
    <col min="3599" max="3599" width="2.7109375" style="177" customWidth="1"/>
    <col min="3600" max="3605" width="2" style="177" customWidth="1"/>
    <col min="3606" max="3606" width="2.28515625" style="177" customWidth="1"/>
    <col min="3607" max="3607" width="2" style="177" customWidth="1"/>
    <col min="3608" max="3608" width="1.7109375" style="177" customWidth="1"/>
    <col min="3609" max="3610" width="2.28515625" style="177" customWidth="1"/>
    <col min="3611" max="3611" width="3.7109375" style="177" customWidth="1"/>
    <col min="3612" max="3613" width="2.28515625" style="177" customWidth="1"/>
    <col min="3614" max="3614" width="2.7109375" style="177" customWidth="1"/>
    <col min="3615" max="3616" width="2.28515625" style="177" customWidth="1"/>
    <col min="3617" max="3617" width="1.85546875" style="177" bestFit="1" customWidth="1"/>
    <col min="3618" max="3621" width="2" style="177" customWidth="1"/>
    <col min="3622" max="3623" width="1.7109375" style="177" customWidth="1"/>
    <col min="3624" max="3626" width="2.5703125" style="177" customWidth="1"/>
    <col min="3627" max="3627" width="2.140625" style="177" bestFit="1" customWidth="1"/>
    <col min="3628" max="3628" width="2" style="177" customWidth="1"/>
    <col min="3629" max="3629" width="1.7109375" style="177" customWidth="1"/>
    <col min="3630" max="3633" width="2" style="177" customWidth="1"/>
    <col min="3634" max="3636" width="2.28515625" style="177" customWidth="1"/>
    <col min="3637" max="3640" width="1.85546875" style="177" customWidth="1"/>
    <col min="3641" max="3641" width="3.7109375" style="177" customWidth="1"/>
    <col min="3642" max="3642" width="1.42578125" style="177" bestFit="1" customWidth="1"/>
    <col min="3643" max="3840" width="11.42578125" style="177"/>
    <col min="3841" max="3841" width="3.7109375" style="177" customWidth="1"/>
    <col min="3842" max="3842" width="1.85546875" style="177" bestFit="1" customWidth="1"/>
    <col min="3843" max="3843" width="3.7109375" style="177" customWidth="1"/>
    <col min="3844" max="3844" width="1.5703125" style="177" bestFit="1" customWidth="1"/>
    <col min="3845" max="3845" width="3.7109375" style="177" customWidth="1"/>
    <col min="3846" max="3846" width="1.85546875" style="177" bestFit="1" customWidth="1"/>
    <col min="3847" max="3847" width="3.7109375" style="177" customWidth="1"/>
    <col min="3848" max="3848" width="1.85546875" style="177" bestFit="1" customWidth="1"/>
    <col min="3849" max="3849" width="3.7109375" style="177" customWidth="1"/>
    <col min="3850" max="3852" width="2" style="177" customWidth="1"/>
    <col min="3853" max="3853" width="3.7109375" style="177" customWidth="1"/>
    <col min="3854" max="3854" width="2.28515625" style="177" customWidth="1"/>
    <col min="3855" max="3855" width="2.7109375" style="177" customWidth="1"/>
    <col min="3856" max="3861" width="2" style="177" customWidth="1"/>
    <col min="3862" max="3862" width="2.28515625" style="177" customWidth="1"/>
    <col min="3863" max="3863" width="2" style="177" customWidth="1"/>
    <col min="3864" max="3864" width="1.7109375" style="177" customWidth="1"/>
    <col min="3865" max="3866" width="2.28515625" style="177" customWidth="1"/>
    <col min="3867" max="3867" width="3.7109375" style="177" customWidth="1"/>
    <col min="3868" max="3869" width="2.28515625" style="177" customWidth="1"/>
    <col min="3870" max="3870" width="2.7109375" style="177" customWidth="1"/>
    <col min="3871" max="3872" width="2.28515625" style="177" customWidth="1"/>
    <col min="3873" max="3873" width="1.85546875" style="177" bestFit="1" customWidth="1"/>
    <col min="3874" max="3877" width="2" style="177" customWidth="1"/>
    <col min="3878" max="3879" width="1.7109375" style="177" customWidth="1"/>
    <col min="3880" max="3882" width="2.5703125" style="177" customWidth="1"/>
    <col min="3883" max="3883" width="2.140625" style="177" bestFit="1" customWidth="1"/>
    <col min="3884" max="3884" width="2" style="177" customWidth="1"/>
    <col min="3885" max="3885" width="1.7109375" style="177" customWidth="1"/>
    <col min="3886" max="3889" width="2" style="177" customWidth="1"/>
    <col min="3890" max="3892" width="2.28515625" style="177" customWidth="1"/>
    <col min="3893" max="3896" width="1.85546875" style="177" customWidth="1"/>
    <col min="3897" max="3897" width="3.7109375" style="177" customWidth="1"/>
    <col min="3898" max="3898" width="1.42578125" style="177" bestFit="1" customWidth="1"/>
    <col min="3899" max="4096" width="11.42578125" style="177"/>
    <col min="4097" max="4097" width="3.7109375" style="177" customWidth="1"/>
    <col min="4098" max="4098" width="1.85546875" style="177" bestFit="1" customWidth="1"/>
    <col min="4099" max="4099" width="3.7109375" style="177" customWidth="1"/>
    <col min="4100" max="4100" width="1.5703125" style="177" bestFit="1" customWidth="1"/>
    <col min="4101" max="4101" width="3.7109375" style="177" customWidth="1"/>
    <col min="4102" max="4102" width="1.85546875" style="177" bestFit="1" customWidth="1"/>
    <col min="4103" max="4103" width="3.7109375" style="177" customWidth="1"/>
    <col min="4104" max="4104" width="1.85546875" style="177" bestFit="1" customWidth="1"/>
    <col min="4105" max="4105" width="3.7109375" style="177" customWidth="1"/>
    <col min="4106" max="4108" width="2" style="177" customWidth="1"/>
    <col min="4109" max="4109" width="3.7109375" style="177" customWidth="1"/>
    <col min="4110" max="4110" width="2.28515625" style="177" customWidth="1"/>
    <col min="4111" max="4111" width="2.7109375" style="177" customWidth="1"/>
    <col min="4112" max="4117" width="2" style="177" customWidth="1"/>
    <col min="4118" max="4118" width="2.28515625" style="177" customWidth="1"/>
    <col min="4119" max="4119" width="2" style="177" customWidth="1"/>
    <col min="4120" max="4120" width="1.7109375" style="177" customWidth="1"/>
    <col min="4121" max="4122" width="2.28515625" style="177" customWidth="1"/>
    <col min="4123" max="4123" width="3.7109375" style="177" customWidth="1"/>
    <col min="4124" max="4125" width="2.28515625" style="177" customWidth="1"/>
    <col min="4126" max="4126" width="2.7109375" style="177" customWidth="1"/>
    <col min="4127" max="4128" width="2.28515625" style="177" customWidth="1"/>
    <col min="4129" max="4129" width="1.85546875" style="177" bestFit="1" customWidth="1"/>
    <col min="4130" max="4133" width="2" style="177" customWidth="1"/>
    <col min="4134" max="4135" width="1.7109375" style="177" customWidth="1"/>
    <col min="4136" max="4138" width="2.5703125" style="177" customWidth="1"/>
    <col min="4139" max="4139" width="2.140625" style="177" bestFit="1" customWidth="1"/>
    <col min="4140" max="4140" width="2" style="177" customWidth="1"/>
    <col min="4141" max="4141" width="1.7109375" style="177" customWidth="1"/>
    <col min="4142" max="4145" width="2" style="177" customWidth="1"/>
    <col min="4146" max="4148" width="2.28515625" style="177" customWidth="1"/>
    <col min="4149" max="4152" width="1.85546875" style="177" customWidth="1"/>
    <col min="4153" max="4153" width="3.7109375" style="177" customWidth="1"/>
    <col min="4154" max="4154" width="1.42578125" style="177" bestFit="1" customWidth="1"/>
    <col min="4155" max="4352" width="11.42578125" style="177"/>
    <col min="4353" max="4353" width="3.7109375" style="177" customWidth="1"/>
    <col min="4354" max="4354" width="1.85546875" style="177" bestFit="1" customWidth="1"/>
    <col min="4355" max="4355" width="3.7109375" style="177" customWidth="1"/>
    <col min="4356" max="4356" width="1.5703125" style="177" bestFit="1" customWidth="1"/>
    <col min="4357" max="4357" width="3.7109375" style="177" customWidth="1"/>
    <col min="4358" max="4358" width="1.85546875" style="177" bestFit="1" customWidth="1"/>
    <col min="4359" max="4359" width="3.7109375" style="177" customWidth="1"/>
    <col min="4360" max="4360" width="1.85546875" style="177" bestFit="1" customWidth="1"/>
    <col min="4361" max="4361" width="3.7109375" style="177" customWidth="1"/>
    <col min="4362" max="4364" width="2" style="177" customWidth="1"/>
    <col min="4365" max="4365" width="3.7109375" style="177" customWidth="1"/>
    <col min="4366" max="4366" width="2.28515625" style="177" customWidth="1"/>
    <col min="4367" max="4367" width="2.7109375" style="177" customWidth="1"/>
    <col min="4368" max="4373" width="2" style="177" customWidth="1"/>
    <col min="4374" max="4374" width="2.28515625" style="177" customWidth="1"/>
    <col min="4375" max="4375" width="2" style="177" customWidth="1"/>
    <col min="4376" max="4376" width="1.7109375" style="177" customWidth="1"/>
    <col min="4377" max="4378" width="2.28515625" style="177" customWidth="1"/>
    <col min="4379" max="4379" width="3.7109375" style="177" customWidth="1"/>
    <col min="4380" max="4381" width="2.28515625" style="177" customWidth="1"/>
    <col min="4382" max="4382" width="2.7109375" style="177" customWidth="1"/>
    <col min="4383" max="4384" width="2.28515625" style="177" customWidth="1"/>
    <col min="4385" max="4385" width="1.85546875" style="177" bestFit="1" customWidth="1"/>
    <col min="4386" max="4389" width="2" style="177" customWidth="1"/>
    <col min="4390" max="4391" width="1.7109375" style="177" customWidth="1"/>
    <col min="4392" max="4394" width="2.5703125" style="177" customWidth="1"/>
    <col min="4395" max="4395" width="2.140625" style="177" bestFit="1" customWidth="1"/>
    <col min="4396" max="4396" width="2" style="177" customWidth="1"/>
    <col min="4397" max="4397" width="1.7109375" style="177" customWidth="1"/>
    <col min="4398" max="4401" width="2" style="177" customWidth="1"/>
    <col min="4402" max="4404" width="2.28515625" style="177" customWidth="1"/>
    <col min="4405" max="4408" width="1.85546875" style="177" customWidth="1"/>
    <col min="4409" max="4409" width="3.7109375" style="177" customWidth="1"/>
    <col min="4410" max="4410" width="1.42578125" style="177" bestFit="1" customWidth="1"/>
    <col min="4411" max="4608" width="11.42578125" style="177"/>
    <col min="4609" max="4609" width="3.7109375" style="177" customWidth="1"/>
    <col min="4610" max="4610" width="1.85546875" style="177" bestFit="1" customWidth="1"/>
    <col min="4611" max="4611" width="3.7109375" style="177" customWidth="1"/>
    <col min="4612" max="4612" width="1.5703125" style="177" bestFit="1" customWidth="1"/>
    <col min="4613" max="4613" width="3.7109375" style="177" customWidth="1"/>
    <col min="4614" max="4614" width="1.85546875" style="177" bestFit="1" customWidth="1"/>
    <col min="4615" max="4615" width="3.7109375" style="177" customWidth="1"/>
    <col min="4616" max="4616" width="1.85546875" style="177" bestFit="1" customWidth="1"/>
    <col min="4617" max="4617" width="3.7109375" style="177" customWidth="1"/>
    <col min="4618" max="4620" width="2" style="177" customWidth="1"/>
    <col min="4621" max="4621" width="3.7109375" style="177" customWidth="1"/>
    <col min="4622" max="4622" width="2.28515625" style="177" customWidth="1"/>
    <col min="4623" max="4623" width="2.7109375" style="177" customWidth="1"/>
    <col min="4624" max="4629" width="2" style="177" customWidth="1"/>
    <col min="4630" max="4630" width="2.28515625" style="177" customWidth="1"/>
    <col min="4631" max="4631" width="2" style="177" customWidth="1"/>
    <col min="4632" max="4632" width="1.7109375" style="177" customWidth="1"/>
    <col min="4633" max="4634" width="2.28515625" style="177" customWidth="1"/>
    <col min="4635" max="4635" width="3.7109375" style="177" customWidth="1"/>
    <col min="4636" max="4637" width="2.28515625" style="177" customWidth="1"/>
    <col min="4638" max="4638" width="2.7109375" style="177" customWidth="1"/>
    <col min="4639" max="4640" width="2.28515625" style="177" customWidth="1"/>
    <col min="4641" max="4641" width="1.85546875" style="177" bestFit="1" customWidth="1"/>
    <col min="4642" max="4645" width="2" style="177" customWidth="1"/>
    <col min="4646" max="4647" width="1.7109375" style="177" customWidth="1"/>
    <col min="4648" max="4650" width="2.5703125" style="177" customWidth="1"/>
    <col min="4651" max="4651" width="2.140625" style="177" bestFit="1" customWidth="1"/>
    <col min="4652" max="4652" width="2" style="177" customWidth="1"/>
    <col min="4653" max="4653" width="1.7109375" style="177" customWidth="1"/>
    <col min="4654" max="4657" width="2" style="177" customWidth="1"/>
    <col min="4658" max="4660" width="2.28515625" style="177" customWidth="1"/>
    <col min="4661" max="4664" width="1.85546875" style="177" customWidth="1"/>
    <col min="4665" max="4665" width="3.7109375" style="177" customWidth="1"/>
    <col min="4666" max="4666" width="1.42578125" style="177" bestFit="1" customWidth="1"/>
    <col min="4667" max="4864" width="11.42578125" style="177"/>
    <col min="4865" max="4865" width="3.7109375" style="177" customWidth="1"/>
    <col min="4866" max="4866" width="1.85546875" style="177" bestFit="1" customWidth="1"/>
    <col min="4867" max="4867" width="3.7109375" style="177" customWidth="1"/>
    <col min="4868" max="4868" width="1.5703125" style="177" bestFit="1" customWidth="1"/>
    <col min="4869" max="4869" width="3.7109375" style="177" customWidth="1"/>
    <col min="4870" max="4870" width="1.85546875" style="177" bestFit="1" customWidth="1"/>
    <col min="4871" max="4871" width="3.7109375" style="177" customWidth="1"/>
    <col min="4872" max="4872" width="1.85546875" style="177" bestFit="1" customWidth="1"/>
    <col min="4873" max="4873" width="3.7109375" style="177" customWidth="1"/>
    <col min="4874" max="4876" width="2" style="177" customWidth="1"/>
    <col min="4877" max="4877" width="3.7109375" style="177" customWidth="1"/>
    <col min="4878" max="4878" width="2.28515625" style="177" customWidth="1"/>
    <col min="4879" max="4879" width="2.7109375" style="177" customWidth="1"/>
    <col min="4880" max="4885" width="2" style="177" customWidth="1"/>
    <col min="4886" max="4886" width="2.28515625" style="177" customWidth="1"/>
    <col min="4887" max="4887" width="2" style="177" customWidth="1"/>
    <col min="4888" max="4888" width="1.7109375" style="177" customWidth="1"/>
    <col min="4889" max="4890" width="2.28515625" style="177" customWidth="1"/>
    <col min="4891" max="4891" width="3.7109375" style="177" customWidth="1"/>
    <col min="4892" max="4893" width="2.28515625" style="177" customWidth="1"/>
    <col min="4894" max="4894" width="2.7109375" style="177" customWidth="1"/>
    <col min="4895" max="4896" width="2.28515625" style="177" customWidth="1"/>
    <col min="4897" max="4897" width="1.85546875" style="177" bestFit="1" customWidth="1"/>
    <col min="4898" max="4901" width="2" style="177" customWidth="1"/>
    <col min="4902" max="4903" width="1.7109375" style="177" customWidth="1"/>
    <col min="4904" max="4906" width="2.5703125" style="177" customWidth="1"/>
    <col min="4907" max="4907" width="2.140625" style="177" bestFit="1" customWidth="1"/>
    <col min="4908" max="4908" width="2" style="177" customWidth="1"/>
    <col min="4909" max="4909" width="1.7109375" style="177" customWidth="1"/>
    <col min="4910" max="4913" width="2" style="177" customWidth="1"/>
    <col min="4914" max="4916" width="2.28515625" style="177" customWidth="1"/>
    <col min="4917" max="4920" width="1.85546875" style="177" customWidth="1"/>
    <col min="4921" max="4921" width="3.7109375" style="177" customWidth="1"/>
    <col min="4922" max="4922" width="1.42578125" style="177" bestFit="1" customWidth="1"/>
    <col min="4923" max="5120" width="11.42578125" style="177"/>
    <col min="5121" max="5121" width="3.7109375" style="177" customWidth="1"/>
    <col min="5122" max="5122" width="1.85546875" style="177" bestFit="1" customWidth="1"/>
    <col min="5123" max="5123" width="3.7109375" style="177" customWidth="1"/>
    <col min="5124" max="5124" width="1.5703125" style="177" bestFit="1" customWidth="1"/>
    <col min="5125" max="5125" width="3.7109375" style="177" customWidth="1"/>
    <col min="5126" max="5126" width="1.85546875" style="177" bestFit="1" customWidth="1"/>
    <col min="5127" max="5127" width="3.7109375" style="177" customWidth="1"/>
    <col min="5128" max="5128" width="1.85546875" style="177" bestFit="1" customWidth="1"/>
    <col min="5129" max="5129" width="3.7109375" style="177" customWidth="1"/>
    <col min="5130" max="5132" width="2" style="177" customWidth="1"/>
    <col min="5133" max="5133" width="3.7109375" style="177" customWidth="1"/>
    <col min="5134" max="5134" width="2.28515625" style="177" customWidth="1"/>
    <col min="5135" max="5135" width="2.7109375" style="177" customWidth="1"/>
    <col min="5136" max="5141" width="2" style="177" customWidth="1"/>
    <col min="5142" max="5142" width="2.28515625" style="177" customWidth="1"/>
    <col min="5143" max="5143" width="2" style="177" customWidth="1"/>
    <col min="5144" max="5144" width="1.7109375" style="177" customWidth="1"/>
    <col min="5145" max="5146" width="2.28515625" style="177" customWidth="1"/>
    <col min="5147" max="5147" width="3.7109375" style="177" customWidth="1"/>
    <col min="5148" max="5149" width="2.28515625" style="177" customWidth="1"/>
    <col min="5150" max="5150" width="2.7109375" style="177" customWidth="1"/>
    <col min="5151" max="5152" width="2.28515625" style="177" customWidth="1"/>
    <col min="5153" max="5153" width="1.85546875" style="177" bestFit="1" customWidth="1"/>
    <col min="5154" max="5157" width="2" style="177" customWidth="1"/>
    <col min="5158" max="5159" width="1.7109375" style="177" customWidth="1"/>
    <col min="5160" max="5162" width="2.5703125" style="177" customWidth="1"/>
    <col min="5163" max="5163" width="2.140625" style="177" bestFit="1" customWidth="1"/>
    <col min="5164" max="5164" width="2" style="177" customWidth="1"/>
    <col min="5165" max="5165" width="1.7109375" style="177" customWidth="1"/>
    <col min="5166" max="5169" width="2" style="177" customWidth="1"/>
    <col min="5170" max="5172" width="2.28515625" style="177" customWidth="1"/>
    <col min="5173" max="5176" width="1.85546875" style="177" customWidth="1"/>
    <col min="5177" max="5177" width="3.7109375" style="177" customWidth="1"/>
    <col min="5178" max="5178" width="1.42578125" style="177" bestFit="1" customWidth="1"/>
    <col min="5179" max="5376" width="11.42578125" style="177"/>
    <col min="5377" max="5377" width="3.7109375" style="177" customWidth="1"/>
    <col min="5378" max="5378" width="1.85546875" style="177" bestFit="1" customWidth="1"/>
    <col min="5379" max="5379" width="3.7109375" style="177" customWidth="1"/>
    <col min="5380" max="5380" width="1.5703125" style="177" bestFit="1" customWidth="1"/>
    <col min="5381" max="5381" width="3.7109375" style="177" customWidth="1"/>
    <col min="5382" max="5382" width="1.85546875" style="177" bestFit="1" customWidth="1"/>
    <col min="5383" max="5383" width="3.7109375" style="177" customWidth="1"/>
    <col min="5384" max="5384" width="1.85546875" style="177" bestFit="1" customWidth="1"/>
    <col min="5385" max="5385" width="3.7109375" style="177" customWidth="1"/>
    <col min="5386" max="5388" width="2" style="177" customWidth="1"/>
    <col min="5389" max="5389" width="3.7109375" style="177" customWidth="1"/>
    <col min="5390" max="5390" width="2.28515625" style="177" customWidth="1"/>
    <col min="5391" max="5391" width="2.7109375" style="177" customWidth="1"/>
    <col min="5392" max="5397" width="2" style="177" customWidth="1"/>
    <col min="5398" max="5398" width="2.28515625" style="177" customWidth="1"/>
    <col min="5399" max="5399" width="2" style="177" customWidth="1"/>
    <col min="5400" max="5400" width="1.7109375" style="177" customWidth="1"/>
    <col min="5401" max="5402" width="2.28515625" style="177" customWidth="1"/>
    <col min="5403" max="5403" width="3.7109375" style="177" customWidth="1"/>
    <col min="5404" max="5405" width="2.28515625" style="177" customWidth="1"/>
    <col min="5406" max="5406" width="2.7109375" style="177" customWidth="1"/>
    <col min="5407" max="5408" width="2.28515625" style="177" customWidth="1"/>
    <col min="5409" max="5409" width="1.85546875" style="177" bestFit="1" customWidth="1"/>
    <col min="5410" max="5413" width="2" style="177" customWidth="1"/>
    <col min="5414" max="5415" width="1.7109375" style="177" customWidth="1"/>
    <col min="5416" max="5418" width="2.5703125" style="177" customWidth="1"/>
    <col min="5419" max="5419" width="2.140625" style="177" bestFit="1" customWidth="1"/>
    <col min="5420" max="5420" width="2" style="177" customWidth="1"/>
    <col min="5421" max="5421" width="1.7109375" style="177" customWidth="1"/>
    <col min="5422" max="5425" width="2" style="177" customWidth="1"/>
    <col min="5426" max="5428" width="2.28515625" style="177" customWidth="1"/>
    <col min="5429" max="5432" width="1.85546875" style="177" customWidth="1"/>
    <col min="5433" max="5433" width="3.7109375" style="177" customWidth="1"/>
    <col min="5434" max="5434" width="1.42578125" style="177" bestFit="1" customWidth="1"/>
    <col min="5435" max="5632" width="11.42578125" style="177"/>
    <col min="5633" max="5633" width="3.7109375" style="177" customWidth="1"/>
    <col min="5634" max="5634" width="1.85546875" style="177" bestFit="1" customWidth="1"/>
    <col min="5635" max="5635" width="3.7109375" style="177" customWidth="1"/>
    <col min="5636" max="5636" width="1.5703125" style="177" bestFit="1" customWidth="1"/>
    <col min="5637" max="5637" width="3.7109375" style="177" customWidth="1"/>
    <col min="5638" max="5638" width="1.85546875" style="177" bestFit="1" customWidth="1"/>
    <col min="5639" max="5639" width="3.7109375" style="177" customWidth="1"/>
    <col min="5640" max="5640" width="1.85546875" style="177" bestFit="1" customWidth="1"/>
    <col min="5641" max="5641" width="3.7109375" style="177" customWidth="1"/>
    <col min="5642" max="5644" width="2" style="177" customWidth="1"/>
    <col min="5645" max="5645" width="3.7109375" style="177" customWidth="1"/>
    <col min="5646" max="5646" width="2.28515625" style="177" customWidth="1"/>
    <col min="5647" max="5647" width="2.7109375" style="177" customWidth="1"/>
    <col min="5648" max="5653" width="2" style="177" customWidth="1"/>
    <col min="5654" max="5654" width="2.28515625" style="177" customWidth="1"/>
    <col min="5655" max="5655" width="2" style="177" customWidth="1"/>
    <col min="5656" max="5656" width="1.7109375" style="177" customWidth="1"/>
    <col min="5657" max="5658" width="2.28515625" style="177" customWidth="1"/>
    <col min="5659" max="5659" width="3.7109375" style="177" customWidth="1"/>
    <col min="5660" max="5661" width="2.28515625" style="177" customWidth="1"/>
    <col min="5662" max="5662" width="2.7109375" style="177" customWidth="1"/>
    <col min="5663" max="5664" width="2.28515625" style="177" customWidth="1"/>
    <col min="5665" max="5665" width="1.85546875" style="177" bestFit="1" customWidth="1"/>
    <col min="5666" max="5669" width="2" style="177" customWidth="1"/>
    <col min="5670" max="5671" width="1.7109375" style="177" customWidth="1"/>
    <col min="5672" max="5674" width="2.5703125" style="177" customWidth="1"/>
    <col min="5675" max="5675" width="2.140625" style="177" bestFit="1" customWidth="1"/>
    <col min="5676" max="5676" width="2" style="177" customWidth="1"/>
    <col min="5677" max="5677" width="1.7109375" style="177" customWidth="1"/>
    <col min="5678" max="5681" width="2" style="177" customWidth="1"/>
    <col min="5682" max="5684" width="2.28515625" style="177" customWidth="1"/>
    <col min="5685" max="5688" width="1.85546875" style="177" customWidth="1"/>
    <col min="5689" max="5689" width="3.7109375" style="177" customWidth="1"/>
    <col min="5690" max="5690" width="1.42578125" style="177" bestFit="1" customWidth="1"/>
    <col min="5691" max="5888" width="11.42578125" style="177"/>
    <col min="5889" max="5889" width="3.7109375" style="177" customWidth="1"/>
    <col min="5890" max="5890" width="1.85546875" style="177" bestFit="1" customWidth="1"/>
    <col min="5891" max="5891" width="3.7109375" style="177" customWidth="1"/>
    <col min="5892" max="5892" width="1.5703125" style="177" bestFit="1" customWidth="1"/>
    <col min="5893" max="5893" width="3.7109375" style="177" customWidth="1"/>
    <col min="5894" max="5894" width="1.85546875" style="177" bestFit="1" customWidth="1"/>
    <col min="5895" max="5895" width="3.7109375" style="177" customWidth="1"/>
    <col min="5896" max="5896" width="1.85546875" style="177" bestFit="1" customWidth="1"/>
    <col min="5897" max="5897" width="3.7109375" style="177" customWidth="1"/>
    <col min="5898" max="5900" width="2" style="177" customWidth="1"/>
    <col min="5901" max="5901" width="3.7109375" style="177" customWidth="1"/>
    <col min="5902" max="5902" width="2.28515625" style="177" customWidth="1"/>
    <col min="5903" max="5903" width="2.7109375" style="177" customWidth="1"/>
    <col min="5904" max="5909" width="2" style="177" customWidth="1"/>
    <col min="5910" max="5910" width="2.28515625" style="177" customWidth="1"/>
    <col min="5911" max="5911" width="2" style="177" customWidth="1"/>
    <col min="5912" max="5912" width="1.7109375" style="177" customWidth="1"/>
    <col min="5913" max="5914" width="2.28515625" style="177" customWidth="1"/>
    <col min="5915" max="5915" width="3.7109375" style="177" customWidth="1"/>
    <col min="5916" max="5917" width="2.28515625" style="177" customWidth="1"/>
    <col min="5918" max="5918" width="2.7109375" style="177" customWidth="1"/>
    <col min="5919" max="5920" width="2.28515625" style="177" customWidth="1"/>
    <col min="5921" max="5921" width="1.85546875" style="177" bestFit="1" customWidth="1"/>
    <col min="5922" max="5925" width="2" style="177" customWidth="1"/>
    <col min="5926" max="5927" width="1.7109375" style="177" customWidth="1"/>
    <col min="5928" max="5930" width="2.5703125" style="177" customWidth="1"/>
    <col min="5931" max="5931" width="2.140625" style="177" bestFit="1" customWidth="1"/>
    <col min="5932" max="5932" width="2" style="177" customWidth="1"/>
    <col min="5933" max="5933" width="1.7109375" style="177" customWidth="1"/>
    <col min="5934" max="5937" width="2" style="177" customWidth="1"/>
    <col min="5938" max="5940" width="2.28515625" style="177" customWidth="1"/>
    <col min="5941" max="5944" width="1.85546875" style="177" customWidth="1"/>
    <col min="5945" max="5945" width="3.7109375" style="177" customWidth="1"/>
    <col min="5946" max="5946" width="1.42578125" style="177" bestFit="1" customWidth="1"/>
    <col min="5947" max="6144" width="11.42578125" style="177"/>
    <col min="6145" max="6145" width="3.7109375" style="177" customWidth="1"/>
    <col min="6146" max="6146" width="1.85546875" style="177" bestFit="1" customWidth="1"/>
    <col min="6147" max="6147" width="3.7109375" style="177" customWidth="1"/>
    <col min="6148" max="6148" width="1.5703125" style="177" bestFit="1" customWidth="1"/>
    <col min="6149" max="6149" width="3.7109375" style="177" customWidth="1"/>
    <col min="6150" max="6150" width="1.85546875" style="177" bestFit="1" customWidth="1"/>
    <col min="6151" max="6151" width="3.7109375" style="177" customWidth="1"/>
    <col min="6152" max="6152" width="1.85546875" style="177" bestFit="1" customWidth="1"/>
    <col min="6153" max="6153" width="3.7109375" style="177" customWidth="1"/>
    <col min="6154" max="6156" width="2" style="177" customWidth="1"/>
    <col min="6157" max="6157" width="3.7109375" style="177" customWidth="1"/>
    <col min="6158" max="6158" width="2.28515625" style="177" customWidth="1"/>
    <col min="6159" max="6159" width="2.7109375" style="177" customWidth="1"/>
    <col min="6160" max="6165" width="2" style="177" customWidth="1"/>
    <col min="6166" max="6166" width="2.28515625" style="177" customWidth="1"/>
    <col min="6167" max="6167" width="2" style="177" customWidth="1"/>
    <col min="6168" max="6168" width="1.7109375" style="177" customWidth="1"/>
    <col min="6169" max="6170" width="2.28515625" style="177" customWidth="1"/>
    <col min="6171" max="6171" width="3.7109375" style="177" customWidth="1"/>
    <col min="6172" max="6173" width="2.28515625" style="177" customWidth="1"/>
    <col min="6174" max="6174" width="2.7109375" style="177" customWidth="1"/>
    <col min="6175" max="6176" width="2.28515625" style="177" customWidth="1"/>
    <col min="6177" max="6177" width="1.85546875" style="177" bestFit="1" customWidth="1"/>
    <col min="6178" max="6181" width="2" style="177" customWidth="1"/>
    <col min="6182" max="6183" width="1.7109375" style="177" customWidth="1"/>
    <col min="6184" max="6186" width="2.5703125" style="177" customWidth="1"/>
    <col min="6187" max="6187" width="2.140625" style="177" bestFit="1" customWidth="1"/>
    <col min="6188" max="6188" width="2" style="177" customWidth="1"/>
    <col min="6189" max="6189" width="1.7109375" style="177" customWidth="1"/>
    <col min="6190" max="6193" width="2" style="177" customWidth="1"/>
    <col min="6194" max="6196" width="2.28515625" style="177" customWidth="1"/>
    <col min="6197" max="6200" width="1.85546875" style="177" customWidth="1"/>
    <col min="6201" max="6201" width="3.7109375" style="177" customWidth="1"/>
    <col min="6202" max="6202" width="1.42578125" style="177" bestFit="1" customWidth="1"/>
    <col min="6203" max="6400" width="11.42578125" style="177"/>
    <col min="6401" max="6401" width="3.7109375" style="177" customWidth="1"/>
    <col min="6402" max="6402" width="1.85546875" style="177" bestFit="1" customWidth="1"/>
    <col min="6403" max="6403" width="3.7109375" style="177" customWidth="1"/>
    <col min="6404" max="6404" width="1.5703125" style="177" bestFit="1" customWidth="1"/>
    <col min="6405" max="6405" width="3.7109375" style="177" customWidth="1"/>
    <col min="6406" max="6406" width="1.85546875" style="177" bestFit="1" customWidth="1"/>
    <col min="6407" max="6407" width="3.7109375" style="177" customWidth="1"/>
    <col min="6408" max="6408" width="1.85546875" style="177" bestFit="1" customWidth="1"/>
    <col min="6409" max="6409" width="3.7109375" style="177" customWidth="1"/>
    <col min="6410" max="6412" width="2" style="177" customWidth="1"/>
    <col min="6413" max="6413" width="3.7109375" style="177" customWidth="1"/>
    <col min="6414" max="6414" width="2.28515625" style="177" customWidth="1"/>
    <col min="6415" max="6415" width="2.7109375" style="177" customWidth="1"/>
    <col min="6416" max="6421" width="2" style="177" customWidth="1"/>
    <col min="6422" max="6422" width="2.28515625" style="177" customWidth="1"/>
    <col min="6423" max="6423" width="2" style="177" customWidth="1"/>
    <col min="6424" max="6424" width="1.7109375" style="177" customWidth="1"/>
    <col min="6425" max="6426" width="2.28515625" style="177" customWidth="1"/>
    <col min="6427" max="6427" width="3.7109375" style="177" customWidth="1"/>
    <col min="6428" max="6429" width="2.28515625" style="177" customWidth="1"/>
    <col min="6430" max="6430" width="2.7109375" style="177" customWidth="1"/>
    <col min="6431" max="6432" width="2.28515625" style="177" customWidth="1"/>
    <col min="6433" max="6433" width="1.85546875" style="177" bestFit="1" customWidth="1"/>
    <col min="6434" max="6437" width="2" style="177" customWidth="1"/>
    <col min="6438" max="6439" width="1.7109375" style="177" customWidth="1"/>
    <col min="6440" max="6442" width="2.5703125" style="177" customWidth="1"/>
    <col min="6443" max="6443" width="2.140625" style="177" bestFit="1" customWidth="1"/>
    <col min="6444" max="6444" width="2" style="177" customWidth="1"/>
    <col min="6445" max="6445" width="1.7109375" style="177" customWidth="1"/>
    <col min="6446" max="6449" width="2" style="177" customWidth="1"/>
    <col min="6450" max="6452" width="2.28515625" style="177" customWidth="1"/>
    <col min="6453" max="6456" width="1.85546875" style="177" customWidth="1"/>
    <col min="6457" max="6457" width="3.7109375" style="177" customWidth="1"/>
    <col min="6458" max="6458" width="1.42578125" style="177" bestFit="1" customWidth="1"/>
    <col min="6459" max="6656" width="11.42578125" style="177"/>
    <col min="6657" max="6657" width="3.7109375" style="177" customWidth="1"/>
    <col min="6658" max="6658" width="1.85546875" style="177" bestFit="1" customWidth="1"/>
    <col min="6659" max="6659" width="3.7109375" style="177" customWidth="1"/>
    <col min="6660" max="6660" width="1.5703125" style="177" bestFit="1" customWidth="1"/>
    <col min="6661" max="6661" width="3.7109375" style="177" customWidth="1"/>
    <col min="6662" max="6662" width="1.85546875" style="177" bestFit="1" customWidth="1"/>
    <col min="6663" max="6663" width="3.7109375" style="177" customWidth="1"/>
    <col min="6664" max="6664" width="1.85546875" style="177" bestFit="1" customWidth="1"/>
    <col min="6665" max="6665" width="3.7109375" style="177" customWidth="1"/>
    <col min="6666" max="6668" width="2" style="177" customWidth="1"/>
    <col min="6669" max="6669" width="3.7109375" style="177" customWidth="1"/>
    <col min="6670" max="6670" width="2.28515625" style="177" customWidth="1"/>
    <col min="6671" max="6671" width="2.7109375" style="177" customWidth="1"/>
    <col min="6672" max="6677" width="2" style="177" customWidth="1"/>
    <col min="6678" max="6678" width="2.28515625" style="177" customWidth="1"/>
    <col min="6679" max="6679" width="2" style="177" customWidth="1"/>
    <col min="6680" max="6680" width="1.7109375" style="177" customWidth="1"/>
    <col min="6681" max="6682" width="2.28515625" style="177" customWidth="1"/>
    <col min="6683" max="6683" width="3.7109375" style="177" customWidth="1"/>
    <col min="6684" max="6685" width="2.28515625" style="177" customWidth="1"/>
    <col min="6686" max="6686" width="2.7109375" style="177" customWidth="1"/>
    <col min="6687" max="6688" width="2.28515625" style="177" customWidth="1"/>
    <col min="6689" max="6689" width="1.85546875" style="177" bestFit="1" customWidth="1"/>
    <col min="6690" max="6693" width="2" style="177" customWidth="1"/>
    <col min="6694" max="6695" width="1.7109375" style="177" customWidth="1"/>
    <col min="6696" max="6698" width="2.5703125" style="177" customWidth="1"/>
    <col min="6699" max="6699" width="2.140625" style="177" bestFit="1" customWidth="1"/>
    <col min="6700" max="6700" width="2" style="177" customWidth="1"/>
    <col min="6701" max="6701" width="1.7109375" style="177" customWidth="1"/>
    <col min="6702" max="6705" width="2" style="177" customWidth="1"/>
    <col min="6706" max="6708" width="2.28515625" style="177" customWidth="1"/>
    <col min="6709" max="6712" width="1.85546875" style="177" customWidth="1"/>
    <col min="6713" max="6713" width="3.7109375" style="177" customWidth="1"/>
    <col min="6714" max="6714" width="1.42578125" style="177" bestFit="1" customWidth="1"/>
    <col min="6715" max="6912" width="11.42578125" style="177"/>
    <col min="6913" max="6913" width="3.7109375" style="177" customWidth="1"/>
    <col min="6914" max="6914" width="1.85546875" style="177" bestFit="1" customWidth="1"/>
    <col min="6915" max="6915" width="3.7109375" style="177" customWidth="1"/>
    <col min="6916" max="6916" width="1.5703125" style="177" bestFit="1" customWidth="1"/>
    <col min="6917" max="6917" width="3.7109375" style="177" customWidth="1"/>
    <col min="6918" max="6918" width="1.85546875" style="177" bestFit="1" customWidth="1"/>
    <col min="6919" max="6919" width="3.7109375" style="177" customWidth="1"/>
    <col min="6920" max="6920" width="1.85546875" style="177" bestFit="1" customWidth="1"/>
    <col min="6921" max="6921" width="3.7109375" style="177" customWidth="1"/>
    <col min="6922" max="6924" width="2" style="177" customWidth="1"/>
    <col min="6925" max="6925" width="3.7109375" style="177" customWidth="1"/>
    <col min="6926" max="6926" width="2.28515625" style="177" customWidth="1"/>
    <col min="6927" max="6927" width="2.7109375" style="177" customWidth="1"/>
    <col min="6928" max="6933" width="2" style="177" customWidth="1"/>
    <col min="6934" max="6934" width="2.28515625" style="177" customWidth="1"/>
    <col min="6935" max="6935" width="2" style="177" customWidth="1"/>
    <col min="6936" max="6936" width="1.7109375" style="177" customWidth="1"/>
    <col min="6937" max="6938" width="2.28515625" style="177" customWidth="1"/>
    <col min="6939" max="6939" width="3.7109375" style="177" customWidth="1"/>
    <col min="6940" max="6941" width="2.28515625" style="177" customWidth="1"/>
    <col min="6942" max="6942" width="2.7109375" style="177" customWidth="1"/>
    <col min="6943" max="6944" width="2.28515625" style="177" customWidth="1"/>
    <col min="6945" max="6945" width="1.85546875" style="177" bestFit="1" customWidth="1"/>
    <col min="6946" max="6949" width="2" style="177" customWidth="1"/>
    <col min="6950" max="6951" width="1.7109375" style="177" customWidth="1"/>
    <col min="6952" max="6954" width="2.5703125" style="177" customWidth="1"/>
    <col min="6955" max="6955" width="2.140625" style="177" bestFit="1" customWidth="1"/>
    <col min="6956" max="6956" width="2" style="177" customWidth="1"/>
    <col min="6957" max="6957" width="1.7109375" style="177" customWidth="1"/>
    <col min="6958" max="6961" width="2" style="177" customWidth="1"/>
    <col min="6962" max="6964" width="2.28515625" style="177" customWidth="1"/>
    <col min="6965" max="6968" width="1.85546875" style="177" customWidth="1"/>
    <col min="6969" max="6969" width="3.7109375" style="177" customWidth="1"/>
    <col min="6970" max="6970" width="1.42578125" style="177" bestFit="1" customWidth="1"/>
    <col min="6971" max="7168" width="11.42578125" style="177"/>
    <col min="7169" max="7169" width="3.7109375" style="177" customWidth="1"/>
    <col min="7170" max="7170" width="1.85546875" style="177" bestFit="1" customWidth="1"/>
    <col min="7171" max="7171" width="3.7109375" style="177" customWidth="1"/>
    <col min="7172" max="7172" width="1.5703125" style="177" bestFit="1" customWidth="1"/>
    <col min="7173" max="7173" width="3.7109375" style="177" customWidth="1"/>
    <col min="7174" max="7174" width="1.85546875" style="177" bestFit="1" customWidth="1"/>
    <col min="7175" max="7175" width="3.7109375" style="177" customWidth="1"/>
    <col min="7176" max="7176" width="1.85546875" style="177" bestFit="1" customWidth="1"/>
    <col min="7177" max="7177" width="3.7109375" style="177" customWidth="1"/>
    <col min="7178" max="7180" width="2" style="177" customWidth="1"/>
    <col min="7181" max="7181" width="3.7109375" style="177" customWidth="1"/>
    <col min="7182" max="7182" width="2.28515625" style="177" customWidth="1"/>
    <col min="7183" max="7183" width="2.7109375" style="177" customWidth="1"/>
    <col min="7184" max="7189" width="2" style="177" customWidth="1"/>
    <col min="7190" max="7190" width="2.28515625" style="177" customWidth="1"/>
    <col min="7191" max="7191" width="2" style="177" customWidth="1"/>
    <col min="7192" max="7192" width="1.7109375" style="177" customWidth="1"/>
    <col min="7193" max="7194" width="2.28515625" style="177" customWidth="1"/>
    <col min="7195" max="7195" width="3.7109375" style="177" customWidth="1"/>
    <col min="7196" max="7197" width="2.28515625" style="177" customWidth="1"/>
    <col min="7198" max="7198" width="2.7109375" style="177" customWidth="1"/>
    <col min="7199" max="7200" width="2.28515625" style="177" customWidth="1"/>
    <col min="7201" max="7201" width="1.85546875" style="177" bestFit="1" customWidth="1"/>
    <col min="7202" max="7205" width="2" style="177" customWidth="1"/>
    <col min="7206" max="7207" width="1.7109375" style="177" customWidth="1"/>
    <col min="7208" max="7210" width="2.5703125" style="177" customWidth="1"/>
    <col min="7211" max="7211" width="2.140625" style="177" bestFit="1" customWidth="1"/>
    <col min="7212" max="7212" width="2" style="177" customWidth="1"/>
    <col min="7213" max="7213" width="1.7109375" style="177" customWidth="1"/>
    <col min="7214" max="7217" width="2" style="177" customWidth="1"/>
    <col min="7218" max="7220" width="2.28515625" style="177" customWidth="1"/>
    <col min="7221" max="7224" width="1.85546875" style="177" customWidth="1"/>
    <col min="7225" max="7225" width="3.7109375" style="177" customWidth="1"/>
    <col min="7226" max="7226" width="1.42578125" style="177" bestFit="1" customWidth="1"/>
    <col min="7227" max="7424" width="11.42578125" style="177"/>
    <col min="7425" max="7425" width="3.7109375" style="177" customWidth="1"/>
    <col min="7426" max="7426" width="1.85546875" style="177" bestFit="1" customWidth="1"/>
    <col min="7427" max="7427" width="3.7109375" style="177" customWidth="1"/>
    <col min="7428" max="7428" width="1.5703125" style="177" bestFit="1" customWidth="1"/>
    <col min="7429" max="7429" width="3.7109375" style="177" customWidth="1"/>
    <col min="7430" max="7430" width="1.85546875" style="177" bestFit="1" customWidth="1"/>
    <col min="7431" max="7431" width="3.7109375" style="177" customWidth="1"/>
    <col min="7432" max="7432" width="1.85546875" style="177" bestFit="1" customWidth="1"/>
    <col min="7433" max="7433" width="3.7109375" style="177" customWidth="1"/>
    <col min="7434" max="7436" width="2" style="177" customWidth="1"/>
    <col min="7437" max="7437" width="3.7109375" style="177" customWidth="1"/>
    <col min="7438" max="7438" width="2.28515625" style="177" customWidth="1"/>
    <col min="7439" max="7439" width="2.7109375" style="177" customWidth="1"/>
    <col min="7440" max="7445" width="2" style="177" customWidth="1"/>
    <col min="7446" max="7446" width="2.28515625" style="177" customWidth="1"/>
    <col min="7447" max="7447" width="2" style="177" customWidth="1"/>
    <col min="7448" max="7448" width="1.7109375" style="177" customWidth="1"/>
    <col min="7449" max="7450" width="2.28515625" style="177" customWidth="1"/>
    <col min="7451" max="7451" width="3.7109375" style="177" customWidth="1"/>
    <col min="7452" max="7453" width="2.28515625" style="177" customWidth="1"/>
    <col min="7454" max="7454" width="2.7109375" style="177" customWidth="1"/>
    <col min="7455" max="7456" width="2.28515625" style="177" customWidth="1"/>
    <col min="7457" max="7457" width="1.85546875" style="177" bestFit="1" customWidth="1"/>
    <col min="7458" max="7461" width="2" style="177" customWidth="1"/>
    <col min="7462" max="7463" width="1.7109375" style="177" customWidth="1"/>
    <col min="7464" max="7466" width="2.5703125" style="177" customWidth="1"/>
    <col min="7467" max="7467" width="2.140625" style="177" bestFit="1" customWidth="1"/>
    <col min="7468" max="7468" width="2" style="177" customWidth="1"/>
    <col min="7469" max="7469" width="1.7109375" style="177" customWidth="1"/>
    <col min="7470" max="7473" width="2" style="177" customWidth="1"/>
    <col min="7474" max="7476" width="2.28515625" style="177" customWidth="1"/>
    <col min="7477" max="7480" width="1.85546875" style="177" customWidth="1"/>
    <col min="7481" max="7481" width="3.7109375" style="177" customWidth="1"/>
    <col min="7482" max="7482" width="1.42578125" style="177" bestFit="1" customWidth="1"/>
    <col min="7483" max="7680" width="11.42578125" style="177"/>
    <col min="7681" max="7681" width="3.7109375" style="177" customWidth="1"/>
    <col min="7682" max="7682" width="1.85546875" style="177" bestFit="1" customWidth="1"/>
    <col min="7683" max="7683" width="3.7109375" style="177" customWidth="1"/>
    <col min="7684" max="7684" width="1.5703125" style="177" bestFit="1" customWidth="1"/>
    <col min="7685" max="7685" width="3.7109375" style="177" customWidth="1"/>
    <col min="7686" max="7686" width="1.85546875" style="177" bestFit="1" customWidth="1"/>
    <col min="7687" max="7687" width="3.7109375" style="177" customWidth="1"/>
    <col min="7688" max="7688" width="1.85546875" style="177" bestFit="1" customWidth="1"/>
    <col min="7689" max="7689" width="3.7109375" style="177" customWidth="1"/>
    <col min="7690" max="7692" width="2" style="177" customWidth="1"/>
    <col min="7693" max="7693" width="3.7109375" style="177" customWidth="1"/>
    <col min="7694" max="7694" width="2.28515625" style="177" customWidth="1"/>
    <col min="7695" max="7695" width="2.7109375" style="177" customWidth="1"/>
    <col min="7696" max="7701" width="2" style="177" customWidth="1"/>
    <col min="7702" max="7702" width="2.28515625" style="177" customWidth="1"/>
    <col min="7703" max="7703" width="2" style="177" customWidth="1"/>
    <col min="7704" max="7704" width="1.7109375" style="177" customWidth="1"/>
    <col min="7705" max="7706" width="2.28515625" style="177" customWidth="1"/>
    <col min="7707" max="7707" width="3.7109375" style="177" customWidth="1"/>
    <col min="7708" max="7709" width="2.28515625" style="177" customWidth="1"/>
    <col min="7710" max="7710" width="2.7109375" style="177" customWidth="1"/>
    <col min="7711" max="7712" width="2.28515625" style="177" customWidth="1"/>
    <col min="7713" max="7713" width="1.85546875" style="177" bestFit="1" customWidth="1"/>
    <col min="7714" max="7717" width="2" style="177" customWidth="1"/>
    <col min="7718" max="7719" width="1.7109375" style="177" customWidth="1"/>
    <col min="7720" max="7722" width="2.5703125" style="177" customWidth="1"/>
    <col min="7723" max="7723" width="2.140625" style="177" bestFit="1" customWidth="1"/>
    <col min="7724" max="7724" width="2" style="177" customWidth="1"/>
    <col min="7725" max="7725" width="1.7109375" style="177" customWidth="1"/>
    <col min="7726" max="7729" width="2" style="177" customWidth="1"/>
    <col min="7730" max="7732" width="2.28515625" style="177" customWidth="1"/>
    <col min="7733" max="7736" width="1.85546875" style="177" customWidth="1"/>
    <col min="7737" max="7737" width="3.7109375" style="177" customWidth="1"/>
    <col min="7738" max="7738" width="1.42578125" style="177" bestFit="1" customWidth="1"/>
    <col min="7739" max="7936" width="11.42578125" style="177"/>
    <col min="7937" max="7937" width="3.7109375" style="177" customWidth="1"/>
    <col min="7938" max="7938" width="1.85546875" style="177" bestFit="1" customWidth="1"/>
    <col min="7939" max="7939" width="3.7109375" style="177" customWidth="1"/>
    <col min="7940" max="7940" width="1.5703125" style="177" bestFit="1" customWidth="1"/>
    <col min="7941" max="7941" width="3.7109375" style="177" customWidth="1"/>
    <col min="7942" max="7942" width="1.85546875" style="177" bestFit="1" customWidth="1"/>
    <col min="7943" max="7943" width="3.7109375" style="177" customWidth="1"/>
    <col min="7944" max="7944" width="1.85546875" style="177" bestFit="1" customWidth="1"/>
    <col min="7945" max="7945" width="3.7109375" style="177" customWidth="1"/>
    <col min="7946" max="7948" width="2" style="177" customWidth="1"/>
    <col min="7949" max="7949" width="3.7109375" style="177" customWidth="1"/>
    <col min="7950" max="7950" width="2.28515625" style="177" customWidth="1"/>
    <col min="7951" max="7951" width="2.7109375" style="177" customWidth="1"/>
    <col min="7952" max="7957" width="2" style="177" customWidth="1"/>
    <col min="7958" max="7958" width="2.28515625" style="177" customWidth="1"/>
    <col min="7959" max="7959" width="2" style="177" customWidth="1"/>
    <col min="7960" max="7960" width="1.7109375" style="177" customWidth="1"/>
    <col min="7961" max="7962" width="2.28515625" style="177" customWidth="1"/>
    <col min="7963" max="7963" width="3.7109375" style="177" customWidth="1"/>
    <col min="7964" max="7965" width="2.28515625" style="177" customWidth="1"/>
    <col min="7966" max="7966" width="2.7109375" style="177" customWidth="1"/>
    <col min="7967" max="7968" width="2.28515625" style="177" customWidth="1"/>
    <col min="7969" max="7969" width="1.85546875" style="177" bestFit="1" customWidth="1"/>
    <col min="7970" max="7973" width="2" style="177" customWidth="1"/>
    <col min="7974" max="7975" width="1.7109375" style="177" customWidth="1"/>
    <col min="7976" max="7978" width="2.5703125" style="177" customWidth="1"/>
    <col min="7979" max="7979" width="2.140625" style="177" bestFit="1" customWidth="1"/>
    <col min="7980" max="7980" width="2" style="177" customWidth="1"/>
    <col min="7981" max="7981" width="1.7109375" style="177" customWidth="1"/>
    <col min="7982" max="7985" width="2" style="177" customWidth="1"/>
    <col min="7986" max="7988" width="2.28515625" style="177" customWidth="1"/>
    <col min="7989" max="7992" width="1.85546875" style="177" customWidth="1"/>
    <col min="7993" max="7993" width="3.7109375" style="177" customWidth="1"/>
    <col min="7994" max="7994" width="1.42578125" style="177" bestFit="1" customWidth="1"/>
    <col min="7995" max="8192" width="11.42578125" style="177"/>
    <col min="8193" max="8193" width="3.7109375" style="177" customWidth="1"/>
    <col min="8194" max="8194" width="1.85546875" style="177" bestFit="1" customWidth="1"/>
    <col min="8195" max="8195" width="3.7109375" style="177" customWidth="1"/>
    <col min="8196" max="8196" width="1.5703125" style="177" bestFit="1" customWidth="1"/>
    <col min="8197" max="8197" width="3.7109375" style="177" customWidth="1"/>
    <col min="8198" max="8198" width="1.85546875" style="177" bestFit="1" customWidth="1"/>
    <col min="8199" max="8199" width="3.7109375" style="177" customWidth="1"/>
    <col min="8200" max="8200" width="1.85546875" style="177" bestFit="1" customWidth="1"/>
    <col min="8201" max="8201" width="3.7109375" style="177" customWidth="1"/>
    <col min="8202" max="8204" width="2" style="177" customWidth="1"/>
    <col min="8205" max="8205" width="3.7109375" style="177" customWidth="1"/>
    <col min="8206" max="8206" width="2.28515625" style="177" customWidth="1"/>
    <col min="8207" max="8207" width="2.7109375" style="177" customWidth="1"/>
    <col min="8208" max="8213" width="2" style="177" customWidth="1"/>
    <col min="8214" max="8214" width="2.28515625" style="177" customWidth="1"/>
    <col min="8215" max="8215" width="2" style="177" customWidth="1"/>
    <col min="8216" max="8216" width="1.7109375" style="177" customWidth="1"/>
    <col min="8217" max="8218" width="2.28515625" style="177" customWidth="1"/>
    <col min="8219" max="8219" width="3.7109375" style="177" customWidth="1"/>
    <col min="8220" max="8221" width="2.28515625" style="177" customWidth="1"/>
    <col min="8222" max="8222" width="2.7109375" style="177" customWidth="1"/>
    <col min="8223" max="8224" width="2.28515625" style="177" customWidth="1"/>
    <col min="8225" max="8225" width="1.85546875" style="177" bestFit="1" customWidth="1"/>
    <col min="8226" max="8229" width="2" style="177" customWidth="1"/>
    <col min="8230" max="8231" width="1.7109375" style="177" customWidth="1"/>
    <col min="8232" max="8234" width="2.5703125" style="177" customWidth="1"/>
    <col min="8235" max="8235" width="2.140625" style="177" bestFit="1" customWidth="1"/>
    <col min="8236" max="8236" width="2" style="177" customWidth="1"/>
    <col min="8237" max="8237" width="1.7109375" style="177" customWidth="1"/>
    <col min="8238" max="8241" width="2" style="177" customWidth="1"/>
    <col min="8242" max="8244" width="2.28515625" style="177" customWidth="1"/>
    <col min="8245" max="8248" width="1.85546875" style="177" customWidth="1"/>
    <col min="8249" max="8249" width="3.7109375" style="177" customWidth="1"/>
    <col min="8250" max="8250" width="1.42578125" style="177" bestFit="1" customWidth="1"/>
    <col min="8251" max="8448" width="11.42578125" style="177"/>
    <col min="8449" max="8449" width="3.7109375" style="177" customWidth="1"/>
    <col min="8450" max="8450" width="1.85546875" style="177" bestFit="1" customWidth="1"/>
    <col min="8451" max="8451" width="3.7109375" style="177" customWidth="1"/>
    <col min="8452" max="8452" width="1.5703125" style="177" bestFit="1" customWidth="1"/>
    <col min="8453" max="8453" width="3.7109375" style="177" customWidth="1"/>
    <col min="8454" max="8454" width="1.85546875" style="177" bestFit="1" customWidth="1"/>
    <col min="8455" max="8455" width="3.7109375" style="177" customWidth="1"/>
    <col min="8456" max="8456" width="1.85546875" style="177" bestFit="1" customWidth="1"/>
    <col min="8457" max="8457" width="3.7109375" style="177" customWidth="1"/>
    <col min="8458" max="8460" width="2" style="177" customWidth="1"/>
    <col min="8461" max="8461" width="3.7109375" style="177" customWidth="1"/>
    <col min="8462" max="8462" width="2.28515625" style="177" customWidth="1"/>
    <col min="8463" max="8463" width="2.7109375" style="177" customWidth="1"/>
    <col min="8464" max="8469" width="2" style="177" customWidth="1"/>
    <col min="8470" max="8470" width="2.28515625" style="177" customWidth="1"/>
    <col min="8471" max="8471" width="2" style="177" customWidth="1"/>
    <col min="8472" max="8472" width="1.7109375" style="177" customWidth="1"/>
    <col min="8473" max="8474" width="2.28515625" style="177" customWidth="1"/>
    <col min="8475" max="8475" width="3.7109375" style="177" customWidth="1"/>
    <col min="8476" max="8477" width="2.28515625" style="177" customWidth="1"/>
    <col min="8478" max="8478" width="2.7109375" style="177" customWidth="1"/>
    <col min="8479" max="8480" width="2.28515625" style="177" customWidth="1"/>
    <col min="8481" max="8481" width="1.85546875" style="177" bestFit="1" customWidth="1"/>
    <col min="8482" max="8485" width="2" style="177" customWidth="1"/>
    <col min="8486" max="8487" width="1.7109375" style="177" customWidth="1"/>
    <col min="8488" max="8490" width="2.5703125" style="177" customWidth="1"/>
    <col min="8491" max="8491" width="2.140625" style="177" bestFit="1" customWidth="1"/>
    <col min="8492" max="8492" width="2" style="177" customWidth="1"/>
    <col min="8493" max="8493" width="1.7109375" style="177" customWidth="1"/>
    <col min="8494" max="8497" width="2" style="177" customWidth="1"/>
    <col min="8498" max="8500" width="2.28515625" style="177" customWidth="1"/>
    <col min="8501" max="8504" width="1.85546875" style="177" customWidth="1"/>
    <col min="8505" max="8505" width="3.7109375" style="177" customWidth="1"/>
    <col min="8506" max="8506" width="1.42578125" style="177" bestFit="1" customWidth="1"/>
    <col min="8507" max="8704" width="11.42578125" style="177"/>
    <col min="8705" max="8705" width="3.7109375" style="177" customWidth="1"/>
    <col min="8706" max="8706" width="1.85546875" style="177" bestFit="1" customWidth="1"/>
    <col min="8707" max="8707" width="3.7109375" style="177" customWidth="1"/>
    <col min="8708" max="8708" width="1.5703125" style="177" bestFit="1" customWidth="1"/>
    <col min="8709" max="8709" width="3.7109375" style="177" customWidth="1"/>
    <col min="8710" max="8710" width="1.85546875" style="177" bestFit="1" customWidth="1"/>
    <col min="8711" max="8711" width="3.7109375" style="177" customWidth="1"/>
    <col min="8712" max="8712" width="1.85546875" style="177" bestFit="1" customWidth="1"/>
    <col min="8713" max="8713" width="3.7109375" style="177" customWidth="1"/>
    <col min="8714" max="8716" width="2" style="177" customWidth="1"/>
    <col min="8717" max="8717" width="3.7109375" style="177" customWidth="1"/>
    <col min="8718" max="8718" width="2.28515625" style="177" customWidth="1"/>
    <col min="8719" max="8719" width="2.7109375" style="177" customWidth="1"/>
    <col min="8720" max="8725" width="2" style="177" customWidth="1"/>
    <col min="8726" max="8726" width="2.28515625" style="177" customWidth="1"/>
    <col min="8727" max="8727" width="2" style="177" customWidth="1"/>
    <col min="8728" max="8728" width="1.7109375" style="177" customWidth="1"/>
    <col min="8729" max="8730" width="2.28515625" style="177" customWidth="1"/>
    <col min="8731" max="8731" width="3.7109375" style="177" customWidth="1"/>
    <col min="8732" max="8733" width="2.28515625" style="177" customWidth="1"/>
    <col min="8734" max="8734" width="2.7109375" style="177" customWidth="1"/>
    <col min="8735" max="8736" width="2.28515625" style="177" customWidth="1"/>
    <col min="8737" max="8737" width="1.85546875" style="177" bestFit="1" customWidth="1"/>
    <col min="8738" max="8741" width="2" style="177" customWidth="1"/>
    <col min="8742" max="8743" width="1.7109375" style="177" customWidth="1"/>
    <col min="8744" max="8746" width="2.5703125" style="177" customWidth="1"/>
    <col min="8747" max="8747" width="2.140625" style="177" bestFit="1" customWidth="1"/>
    <col min="8748" max="8748" width="2" style="177" customWidth="1"/>
    <col min="8749" max="8749" width="1.7109375" style="177" customWidth="1"/>
    <col min="8750" max="8753" width="2" style="177" customWidth="1"/>
    <col min="8754" max="8756" width="2.28515625" style="177" customWidth="1"/>
    <col min="8757" max="8760" width="1.85546875" style="177" customWidth="1"/>
    <col min="8761" max="8761" width="3.7109375" style="177" customWidth="1"/>
    <col min="8762" max="8762" width="1.42578125" style="177" bestFit="1" customWidth="1"/>
    <col min="8763" max="8960" width="11.42578125" style="177"/>
    <col min="8961" max="8961" width="3.7109375" style="177" customWidth="1"/>
    <col min="8962" max="8962" width="1.85546875" style="177" bestFit="1" customWidth="1"/>
    <col min="8963" max="8963" width="3.7109375" style="177" customWidth="1"/>
    <col min="8964" max="8964" width="1.5703125" style="177" bestFit="1" customWidth="1"/>
    <col min="8965" max="8965" width="3.7109375" style="177" customWidth="1"/>
    <col min="8966" max="8966" width="1.85546875" style="177" bestFit="1" customWidth="1"/>
    <col min="8967" max="8967" width="3.7109375" style="177" customWidth="1"/>
    <col min="8968" max="8968" width="1.85546875" style="177" bestFit="1" customWidth="1"/>
    <col min="8969" max="8969" width="3.7109375" style="177" customWidth="1"/>
    <col min="8970" max="8972" width="2" style="177" customWidth="1"/>
    <col min="8973" max="8973" width="3.7109375" style="177" customWidth="1"/>
    <col min="8974" max="8974" width="2.28515625" style="177" customWidth="1"/>
    <col min="8975" max="8975" width="2.7109375" style="177" customWidth="1"/>
    <col min="8976" max="8981" width="2" style="177" customWidth="1"/>
    <col min="8982" max="8982" width="2.28515625" style="177" customWidth="1"/>
    <col min="8983" max="8983" width="2" style="177" customWidth="1"/>
    <col min="8984" max="8984" width="1.7109375" style="177" customWidth="1"/>
    <col min="8985" max="8986" width="2.28515625" style="177" customWidth="1"/>
    <col min="8987" max="8987" width="3.7109375" style="177" customWidth="1"/>
    <col min="8988" max="8989" width="2.28515625" style="177" customWidth="1"/>
    <col min="8990" max="8990" width="2.7109375" style="177" customWidth="1"/>
    <col min="8991" max="8992" width="2.28515625" style="177" customWidth="1"/>
    <col min="8993" max="8993" width="1.85546875" style="177" bestFit="1" customWidth="1"/>
    <col min="8994" max="8997" width="2" style="177" customWidth="1"/>
    <col min="8998" max="8999" width="1.7109375" style="177" customWidth="1"/>
    <col min="9000" max="9002" width="2.5703125" style="177" customWidth="1"/>
    <col min="9003" max="9003" width="2.140625" style="177" bestFit="1" customWidth="1"/>
    <col min="9004" max="9004" width="2" style="177" customWidth="1"/>
    <col min="9005" max="9005" width="1.7109375" style="177" customWidth="1"/>
    <col min="9006" max="9009" width="2" style="177" customWidth="1"/>
    <col min="9010" max="9012" width="2.28515625" style="177" customWidth="1"/>
    <col min="9013" max="9016" width="1.85546875" style="177" customWidth="1"/>
    <col min="9017" max="9017" width="3.7109375" style="177" customWidth="1"/>
    <col min="9018" max="9018" width="1.42578125" style="177" bestFit="1" customWidth="1"/>
    <col min="9019" max="9216" width="11.42578125" style="177"/>
    <col min="9217" max="9217" width="3.7109375" style="177" customWidth="1"/>
    <col min="9218" max="9218" width="1.85546875" style="177" bestFit="1" customWidth="1"/>
    <col min="9219" max="9219" width="3.7109375" style="177" customWidth="1"/>
    <col min="9220" max="9220" width="1.5703125" style="177" bestFit="1" customWidth="1"/>
    <col min="9221" max="9221" width="3.7109375" style="177" customWidth="1"/>
    <col min="9222" max="9222" width="1.85546875" style="177" bestFit="1" customWidth="1"/>
    <col min="9223" max="9223" width="3.7109375" style="177" customWidth="1"/>
    <col min="9224" max="9224" width="1.85546875" style="177" bestFit="1" customWidth="1"/>
    <col min="9225" max="9225" width="3.7109375" style="177" customWidth="1"/>
    <col min="9226" max="9228" width="2" style="177" customWidth="1"/>
    <col min="9229" max="9229" width="3.7109375" style="177" customWidth="1"/>
    <col min="9230" max="9230" width="2.28515625" style="177" customWidth="1"/>
    <col min="9231" max="9231" width="2.7109375" style="177" customWidth="1"/>
    <col min="9232" max="9237" width="2" style="177" customWidth="1"/>
    <col min="9238" max="9238" width="2.28515625" style="177" customWidth="1"/>
    <col min="9239" max="9239" width="2" style="177" customWidth="1"/>
    <col min="9240" max="9240" width="1.7109375" style="177" customWidth="1"/>
    <col min="9241" max="9242" width="2.28515625" style="177" customWidth="1"/>
    <col min="9243" max="9243" width="3.7109375" style="177" customWidth="1"/>
    <col min="9244" max="9245" width="2.28515625" style="177" customWidth="1"/>
    <col min="9246" max="9246" width="2.7109375" style="177" customWidth="1"/>
    <col min="9247" max="9248" width="2.28515625" style="177" customWidth="1"/>
    <col min="9249" max="9249" width="1.85546875" style="177" bestFit="1" customWidth="1"/>
    <col min="9250" max="9253" width="2" style="177" customWidth="1"/>
    <col min="9254" max="9255" width="1.7109375" style="177" customWidth="1"/>
    <col min="9256" max="9258" width="2.5703125" style="177" customWidth="1"/>
    <col min="9259" max="9259" width="2.140625" style="177" bestFit="1" customWidth="1"/>
    <col min="9260" max="9260" width="2" style="177" customWidth="1"/>
    <col min="9261" max="9261" width="1.7109375" style="177" customWidth="1"/>
    <col min="9262" max="9265" width="2" style="177" customWidth="1"/>
    <col min="9266" max="9268" width="2.28515625" style="177" customWidth="1"/>
    <col min="9269" max="9272" width="1.85546875" style="177" customWidth="1"/>
    <col min="9273" max="9273" width="3.7109375" style="177" customWidth="1"/>
    <col min="9274" max="9274" width="1.42578125" style="177" bestFit="1" customWidth="1"/>
    <col min="9275" max="9472" width="11.42578125" style="177"/>
    <col min="9473" max="9473" width="3.7109375" style="177" customWidth="1"/>
    <col min="9474" max="9474" width="1.85546875" style="177" bestFit="1" customWidth="1"/>
    <col min="9475" max="9475" width="3.7109375" style="177" customWidth="1"/>
    <col min="9476" max="9476" width="1.5703125" style="177" bestFit="1" customWidth="1"/>
    <col min="9477" max="9477" width="3.7109375" style="177" customWidth="1"/>
    <col min="9478" max="9478" width="1.85546875" style="177" bestFit="1" customWidth="1"/>
    <col min="9479" max="9479" width="3.7109375" style="177" customWidth="1"/>
    <col min="9480" max="9480" width="1.85546875" style="177" bestFit="1" customWidth="1"/>
    <col min="9481" max="9481" width="3.7109375" style="177" customWidth="1"/>
    <col min="9482" max="9484" width="2" style="177" customWidth="1"/>
    <col min="9485" max="9485" width="3.7109375" style="177" customWidth="1"/>
    <col min="9486" max="9486" width="2.28515625" style="177" customWidth="1"/>
    <col min="9487" max="9487" width="2.7109375" style="177" customWidth="1"/>
    <col min="9488" max="9493" width="2" style="177" customWidth="1"/>
    <col min="9494" max="9494" width="2.28515625" style="177" customWidth="1"/>
    <col min="9495" max="9495" width="2" style="177" customWidth="1"/>
    <col min="9496" max="9496" width="1.7109375" style="177" customWidth="1"/>
    <col min="9497" max="9498" width="2.28515625" style="177" customWidth="1"/>
    <col min="9499" max="9499" width="3.7109375" style="177" customWidth="1"/>
    <col min="9500" max="9501" width="2.28515625" style="177" customWidth="1"/>
    <col min="9502" max="9502" width="2.7109375" style="177" customWidth="1"/>
    <col min="9503" max="9504" width="2.28515625" style="177" customWidth="1"/>
    <col min="9505" max="9505" width="1.85546875" style="177" bestFit="1" customWidth="1"/>
    <col min="9506" max="9509" width="2" style="177" customWidth="1"/>
    <col min="9510" max="9511" width="1.7109375" style="177" customWidth="1"/>
    <col min="9512" max="9514" width="2.5703125" style="177" customWidth="1"/>
    <col min="9515" max="9515" width="2.140625" style="177" bestFit="1" customWidth="1"/>
    <col min="9516" max="9516" width="2" style="177" customWidth="1"/>
    <col min="9517" max="9517" width="1.7109375" style="177" customWidth="1"/>
    <col min="9518" max="9521" width="2" style="177" customWidth="1"/>
    <col min="9522" max="9524" width="2.28515625" style="177" customWidth="1"/>
    <col min="9525" max="9528" width="1.85546875" style="177" customWidth="1"/>
    <col min="9529" max="9529" width="3.7109375" style="177" customWidth="1"/>
    <col min="9530" max="9530" width="1.42578125" style="177" bestFit="1" customWidth="1"/>
    <col min="9531" max="9728" width="11.42578125" style="177"/>
    <col min="9729" max="9729" width="3.7109375" style="177" customWidth="1"/>
    <col min="9730" max="9730" width="1.85546875" style="177" bestFit="1" customWidth="1"/>
    <col min="9731" max="9731" width="3.7109375" style="177" customWidth="1"/>
    <col min="9732" max="9732" width="1.5703125" style="177" bestFit="1" customWidth="1"/>
    <col min="9733" max="9733" width="3.7109375" style="177" customWidth="1"/>
    <col min="9734" max="9734" width="1.85546875" style="177" bestFit="1" customWidth="1"/>
    <col min="9735" max="9735" width="3.7109375" style="177" customWidth="1"/>
    <col min="9736" max="9736" width="1.85546875" style="177" bestFit="1" customWidth="1"/>
    <col min="9737" max="9737" width="3.7109375" style="177" customWidth="1"/>
    <col min="9738" max="9740" width="2" style="177" customWidth="1"/>
    <col min="9741" max="9741" width="3.7109375" style="177" customWidth="1"/>
    <col min="9742" max="9742" width="2.28515625" style="177" customWidth="1"/>
    <col min="9743" max="9743" width="2.7109375" style="177" customWidth="1"/>
    <col min="9744" max="9749" width="2" style="177" customWidth="1"/>
    <col min="9750" max="9750" width="2.28515625" style="177" customWidth="1"/>
    <col min="9751" max="9751" width="2" style="177" customWidth="1"/>
    <col min="9752" max="9752" width="1.7109375" style="177" customWidth="1"/>
    <col min="9753" max="9754" width="2.28515625" style="177" customWidth="1"/>
    <col min="9755" max="9755" width="3.7109375" style="177" customWidth="1"/>
    <col min="9756" max="9757" width="2.28515625" style="177" customWidth="1"/>
    <col min="9758" max="9758" width="2.7109375" style="177" customWidth="1"/>
    <col min="9759" max="9760" width="2.28515625" style="177" customWidth="1"/>
    <col min="9761" max="9761" width="1.85546875" style="177" bestFit="1" customWidth="1"/>
    <col min="9762" max="9765" width="2" style="177" customWidth="1"/>
    <col min="9766" max="9767" width="1.7109375" style="177" customWidth="1"/>
    <col min="9768" max="9770" width="2.5703125" style="177" customWidth="1"/>
    <col min="9771" max="9771" width="2.140625" style="177" bestFit="1" customWidth="1"/>
    <col min="9772" max="9772" width="2" style="177" customWidth="1"/>
    <col min="9773" max="9773" width="1.7109375" style="177" customWidth="1"/>
    <col min="9774" max="9777" width="2" style="177" customWidth="1"/>
    <col min="9778" max="9780" width="2.28515625" style="177" customWidth="1"/>
    <col min="9781" max="9784" width="1.85546875" style="177" customWidth="1"/>
    <col min="9785" max="9785" width="3.7109375" style="177" customWidth="1"/>
    <col min="9786" max="9786" width="1.42578125" style="177" bestFit="1" customWidth="1"/>
    <col min="9787" max="9984" width="11.42578125" style="177"/>
    <col min="9985" max="9985" width="3.7109375" style="177" customWidth="1"/>
    <col min="9986" max="9986" width="1.85546875" style="177" bestFit="1" customWidth="1"/>
    <col min="9987" max="9987" width="3.7109375" style="177" customWidth="1"/>
    <col min="9988" max="9988" width="1.5703125" style="177" bestFit="1" customWidth="1"/>
    <col min="9989" max="9989" width="3.7109375" style="177" customWidth="1"/>
    <col min="9990" max="9990" width="1.85546875" style="177" bestFit="1" customWidth="1"/>
    <col min="9991" max="9991" width="3.7109375" style="177" customWidth="1"/>
    <col min="9992" max="9992" width="1.85546875" style="177" bestFit="1" customWidth="1"/>
    <col min="9993" max="9993" width="3.7109375" style="177" customWidth="1"/>
    <col min="9994" max="9996" width="2" style="177" customWidth="1"/>
    <col min="9997" max="9997" width="3.7109375" style="177" customWidth="1"/>
    <col min="9998" max="9998" width="2.28515625" style="177" customWidth="1"/>
    <col min="9999" max="9999" width="2.7109375" style="177" customWidth="1"/>
    <col min="10000" max="10005" width="2" style="177" customWidth="1"/>
    <col min="10006" max="10006" width="2.28515625" style="177" customWidth="1"/>
    <col min="10007" max="10007" width="2" style="177" customWidth="1"/>
    <col min="10008" max="10008" width="1.7109375" style="177" customWidth="1"/>
    <col min="10009" max="10010" width="2.28515625" style="177" customWidth="1"/>
    <col min="10011" max="10011" width="3.7109375" style="177" customWidth="1"/>
    <col min="10012" max="10013" width="2.28515625" style="177" customWidth="1"/>
    <col min="10014" max="10014" width="2.7109375" style="177" customWidth="1"/>
    <col min="10015" max="10016" width="2.28515625" style="177" customWidth="1"/>
    <col min="10017" max="10017" width="1.85546875" style="177" bestFit="1" customWidth="1"/>
    <col min="10018" max="10021" width="2" style="177" customWidth="1"/>
    <col min="10022" max="10023" width="1.7109375" style="177" customWidth="1"/>
    <col min="10024" max="10026" width="2.5703125" style="177" customWidth="1"/>
    <col min="10027" max="10027" width="2.140625" style="177" bestFit="1" customWidth="1"/>
    <col min="10028" max="10028" width="2" style="177" customWidth="1"/>
    <col min="10029" max="10029" width="1.7109375" style="177" customWidth="1"/>
    <col min="10030" max="10033" width="2" style="177" customWidth="1"/>
    <col min="10034" max="10036" width="2.28515625" style="177" customWidth="1"/>
    <col min="10037" max="10040" width="1.85546875" style="177" customWidth="1"/>
    <col min="10041" max="10041" width="3.7109375" style="177" customWidth="1"/>
    <col min="10042" max="10042" width="1.42578125" style="177" bestFit="1" customWidth="1"/>
    <col min="10043" max="10240" width="11.42578125" style="177"/>
    <col min="10241" max="10241" width="3.7109375" style="177" customWidth="1"/>
    <col min="10242" max="10242" width="1.85546875" style="177" bestFit="1" customWidth="1"/>
    <col min="10243" max="10243" width="3.7109375" style="177" customWidth="1"/>
    <col min="10244" max="10244" width="1.5703125" style="177" bestFit="1" customWidth="1"/>
    <col min="10245" max="10245" width="3.7109375" style="177" customWidth="1"/>
    <col min="10246" max="10246" width="1.85546875" style="177" bestFit="1" customWidth="1"/>
    <col min="10247" max="10247" width="3.7109375" style="177" customWidth="1"/>
    <col min="10248" max="10248" width="1.85546875" style="177" bestFit="1" customWidth="1"/>
    <col min="10249" max="10249" width="3.7109375" style="177" customWidth="1"/>
    <col min="10250" max="10252" width="2" style="177" customWidth="1"/>
    <col min="10253" max="10253" width="3.7109375" style="177" customWidth="1"/>
    <col min="10254" max="10254" width="2.28515625" style="177" customWidth="1"/>
    <col min="10255" max="10255" width="2.7109375" style="177" customWidth="1"/>
    <col min="10256" max="10261" width="2" style="177" customWidth="1"/>
    <col min="10262" max="10262" width="2.28515625" style="177" customWidth="1"/>
    <col min="10263" max="10263" width="2" style="177" customWidth="1"/>
    <col min="10264" max="10264" width="1.7109375" style="177" customWidth="1"/>
    <col min="10265" max="10266" width="2.28515625" style="177" customWidth="1"/>
    <col min="10267" max="10267" width="3.7109375" style="177" customWidth="1"/>
    <col min="10268" max="10269" width="2.28515625" style="177" customWidth="1"/>
    <col min="10270" max="10270" width="2.7109375" style="177" customWidth="1"/>
    <col min="10271" max="10272" width="2.28515625" style="177" customWidth="1"/>
    <col min="10273" max="10273" width="1.85546875" style="177" bestFit="1" customWidth="1"/>
    <col min="10274" max="10277" width="2" style="177" customWidth="1"/>
    <col min="10278" max="10279" width="1.7109375" style="177" customWidth="1"/>
    <col min="10280" max="10282" width="2.5703125" style="177" customWidth="1"/>
    <col min="10283" max="10283" width="2.140625" style="177" bestFit="1" customWidth="1"/>
    <col min="10284" max="10284" width="2" style="177" customWidth="1"/>
    <col min="10285" max="10285" width="1.7109375" style="177" customWidth="1"/>
    <col min="10286" max="10289" width="2" style="177" customWidth="1"/>
    <col min="10290" max="10292" width="2.28515625" style="177" customWidth="1"/>
    <col min="10293" max="10296" width="1.85546875" style="177" customWidth="1"/>
    <col min="10297" max="10297" width="3.7109375" style="177" customWidth="1"/>
    <col min="10298" max="10298" width="1.42578125" style="177" bestFit="1" customWidth="1"/>
    <col min="10299" max="10496" width="11.42578125" style="177"/>
    <col min="10497" max="10497" width="3.7109375" style="177" customWidth="1"/>
    <col min="10498" max="10498" width="1.85546875" style="177" bestFit="1" customWidth="1"/>
    <col min="10499" max="10499" width="3.7109375" style="177" customWidth="1"/>
    <col min="10500" max="10500" width="1.5703125" style="177" bestFit="1" customWidth="1"/>
    <col min="10501" max="10501" width="3.7109375" style="177" customWidth="1"/>
    <col min="10502" max="10502" width="1.85546875" style="177" bestFit="1" customWidth="1"/>
    <col min="10503" max="10503" width="3.7109375" style="177" customWidth="1"/>
    <col min="10504" max="10504" width="1.85546875" style="177" bestFit="1" customWidth="1"/>
    <col min="10505" max="10505" width="3.7109375" style="177" customWidth="1"/>
    <col min="10506" max="10508" width="2" style="177" customWidth="1"/>
    <col min="10509" max="10509" width="3.7109375" style="177" customWidth="1"/>
    <col min="10510" max="10510" width="2.28515625" style="177" customWidth="1"/>
    <col min="10511" max="10511" width="2.7109375" style="177" customWidth="1"/>
    <col min="10512" max="10517" width="2" style="177" customWidth="1"/>
    <col min="10518" max="10518" width="2.28515625" style="177" customWidth="1"/>
    <col min="10519" max="10519" width="2" style="177" customWidth="1"/>
    <col min="10520" max="10520" width="1.7109375" style="177" customWidth="1"/>
    <col min="10521" max="10522" width="2.28515625" style="177" customWidth="1"/>
    <col min="10523" max="10523" width="3.7109375" style="177" customWidth="1"/>
    <col min="10524" max="10525" width="2.28515625" style="177" customWidth="1"/>
    <col min="10526" max="10526" width="2.7109375" style="177" customWidth="1"/>
    <col min="10527" max="10528" width="2.28515625" style="177" customWidth="1"/>
    <col min="10529" max="10529" width="1.85546875" style="177" bestFit="1" customWidth="1"/>
    <col min="10530" max="10533" width="2" style="177" customWidth="1"/>
    <col min="10534" max="10535" width="1.7109375" style="177" customWidth="1"/>
    <col min="10536" max="10538" width="2.5703125" style="177" customWidth="1"/>
    <col min="10539" max="10539" width="2.140625" style="177" bestFit="1" customWidth="1"/>
    <col min="10540" max="10540" width="2" style="177" customWidth="1"/>
    <col min="10541" max="10541" width="1.7109375" style="177" customWidth="1"/>
    <col min="10542" max="10545" width="2" style="177" customWidth="1"/>
    <col min="10546" max="10548" width="2.28515625" style="177" customWidth="1"/>
    <col min="10549" max="10552" width="1.85546875" style="177" customWidth="1"/>
    <col min="10553" max="10553" width="3.7109375" style="177" customWidth="1"/>
    <col min="10554" max="10554" width="1.42578125" style="177" bestFit="1" customWidth="1"/>
    <col min="10555" max="10752" width="11.42578125" style="177"/>
    <col min="10753" max="10753" width="3.7109375" style="177" customWidth="1"/>
    <col min="10754" max="10754" width="1.85546875" style="177" bestFit="1" customWidth="1"/>
    <col min="10755" max="10755" width="3.7109375" style="177" customWidth="1"/>
    <col min="10756" max="10756" width="1.5703125" style="177" bestFit="1" customWidth="1"/>
    <col min="10757" max="10757" width="3.7109375" style="177" customWidth="1"/>
    <col min="10758" max="10758" width="1.85546875" style="177" bestFit="1" customWidth="1"/>
    <col min="10759" max="10759" width="3.7109375" style="177" customWidth="1"/>
    <col min="10760" max="10760" width="1.85546875" style="177" bestFit="1" customWidth="1"/>
    <col min="10761" max="10761" width="3.7109375" style="177" customWidth="1"/>
    <col min="10762" max="10764" width="2" style="177" customWidth="1"/>
    <col min="10765" max="10765" width="3.7109375" style="177" customWidth="1"/>
    <col min="10766" max="10766" width="2.28515625" style="177" customWidth="1"/>
    <col min="10767" max="10767" width="2.7109375" style="177" customWidth="1"/>
    <col min="10768" max="10773" width="2" style="177" customWidth="1"/>
    <col min="10774" max="10774" width="2.28515625" style="177" customWidth="1"/>
    <col min="10775" max="10775" width="2" style="177" customWidth="1"/>
    <col min="10776" max="10776" width="1.7109375" style="177" customWidth="1"/>
    <col min="10777" max="10778" width="2.28515625" style="177" customWidth="1"/>
    <col min="10779" max="10779" width="3.7109375" style="177" customWidth="1"/>
    <col min="10780" max="10781" width="2.28515625" style="177" customWidth="1"/>
    <col min="10782" max="10782" width="2.7109375" style="177" customWidth="1"/>
    <col min="10783" max="10784" width="2.28515625" style="177" customWidth="1"/>
    <col min="10785" max="10785" width="1.85546875" style="177" bestFit="1" customWidth="1"/>
    <col min="10786" max="10789" width="2" style="177" customWidth="1"/>
    <col min="10790" max="10791" width="1.7109375" style="177" customWidth="1"/>
    <col min="10792" max="10794" width="2.5703125" style="177" customWidth="1"/>
    <col min="10795" max="10795" width="2.140625" style="177" bestFit="1" customWidth="1"/>
    <col min="10796" max="10796" width="2" style="177" customWidth="1"/>
    <col min="10797" max="10797" width="1.7109375" style="177" customWidth="1"/>
    <col min="10798" max="10801" width="2" style="177" customWidth="1"/>
    <col min="10802" max="10804" width="2.28515625" style="177" customWidth="1"/>
    <col min="10805" max="10808" width="1.85546875" style="177" customWidth="1"/>
    <col min="10809" max="10809" width="3.7109375" style="177" customWidth="1"/>
    <col min="10810" max="10810" width="1.42578125" style="177" bestFit="1" customWidth="1"/>
    <col min="10811" max="11008" width="11.42578125" style="177"/>
    <col min="11009" max="11009" width="3.7109375" style="177" customWidth="1"/>
    <col min="11010" max="11010" width="1.85546875" style="177" bestFit="1" customWidth="1"/>
    <col min="11011" max="11011" width="3.7109375" style="177" customWidth="1"/>
    <col min="11012" max="11012" width="1.5703125" style="177" bestFit="1" customWidth="1"/>
    <col min="11013" max="11013" width="3.7109375" style="177" customWidth="1"/>
    <col min="11014" max="11014" width="1.85546875" style="177" bestFit="1" customWidth="1"/>
    <col min="11015" max="11015" width="3.7109375" style="177" customWidth="1"/>
    <col min="11016" max="11016" width="1.85546875" style="177" bestFit="1" customWidth="1"/>
    <col min="11017" max="11017" width="3.7109375" style="177" customWidth="1"/>
    <col min="11018" max="11020" width="2" style="177" customWidth="1"/>
    <col min="11021" max="11021" width="3.7109375" style="177" customWidth="1"/>
    <col min="11022" max="11022" width="2.28515625" style="177" customWidth="1"/>
    <col min="11023" max="11023" width="2.7109375" style="177" customWidth="1"/>
    <col min="11024" max="11029" width="2" style="177" customWidth="1"/>
    <col min="11030" max="11030" width="2.28515625" style="177" customWidth="1"/>
    <col min="11031" max="11031" width="2" style="177" customWidth="1"/>
    <col min="11032" max="11032" width="1.7109375" style="177" customWidth="1"/>
    <col min="11033" max="11034" width="2.28515625" style="177" customWidth="1"/>
    <col min="11035" max="11035" width="3.7109375" style="177" customWidth="1"/>
    <col min="11036" max="11037" width="2.28515625" style="177" customWidth="1"/>
    <col min="11038" max="11038" width="2.7109375" style="177" customWidth="1"/>
    <col min="11039" max="11040" width="2.28515625" style="177" customWidth="1"/>
    <col min="11041" max="11041" width="1.85546875" style="177" bestFit="1" customWidth="1"/>
    <col min="11042" max="11045" width="2" style="177" customWidth="1"/>
    <col min="11046" max="11047" width="1.7109375" style="177" customWidth="1"/>
    <col min="11048" max="11050" width="2.5703125" style="177" customWidth="1"/>
    <col min="11051" max="11051" width="2.140625" style="177" bestFit="1" customWidth="1"/>
    <col min="11052" max="11052" width="2" style="177" customWidth="1"/>
    <col min="11053" max="11053" width="1.7109375" style="177" customWidth="1"/>
    <col min="11054" max="11057" width="2" style="177" customWidth="1"/>
    <col min="11058" max="11060" width="2.28515625" style="177" customWidth="1"/>
    <col min="11061" max="11064" width="1.85546875" style="177" customWidth="1"/>
    <col min="11065" max="11065" width="3.7109375" style="177" customWidth="1"/>
    <col min="11066" max="11066" width="1.42578125" style="177" bestFit="1" customWidth="1"/>
    <col min="11067" max="11264" width="11.42578125" style="177"/>
    <col min="11265" max="11265" width="3.7109375" style="177" customWidth="1"/>
    <col min="11266" max="11266" width="1.85546875" style="177" bestFit="1" customWidth="1"/>
    <col min="11267" max="11267" width="3.7109375" style="177" customWidth="1"/>
    <col min="11268" max="11268" width="1.5703125" style="177" bestFit="1" customWidth="1"/>
    <col min="11269" max="11269" width="3.7109375" style="177" customWidth="1"/>
    <col min="11270" max="11270" width="1.85546875" style="177" bestFit="1" customWidth="1"/>
    <col min="11271" max="11271" width="3.7109375" style="177" customWidth="1"/>
    <col min="11272" max="11272" width="1.85546875" style="177" bestFit="1" customWidth="1"/>
    <col min="11273" max="11273" width="3.7109375" style="177" customWidth="1"/>
    <col min="11274" max="11276" width="2" style="177" customWidth="1"/>
    <col min="11277" max="11277" width="3.7109375" style="177" customWidth="1"/>
    <col min="11278" max="11278" width="2.28515625" style="177" customWidth="1"/>
    <col min="11279" max="11279" width="2.7109375" style="177" customWidth="1"/>
    <col min="11280" max="11285" width="2" style="177" customWidth="1"/>
    <col min="11286" max="11286" width="2.28515625" style="177" customWidth="1"/>
    <col min="11287" max="11287" width="2" style="177" customWidth="1"/>
    <col min="11288" max="11288" width="1.7109375" style="177" customWidth="1"/>
    <col min="11289" max="11290" width="2.28515625" style="177" customWidth="1"/>
    <col min="11291" max="11291" width="3.7109375" style="177" customWidth="1"/>
    <col min="11292" max="11293" width="2.28515625" style="177" customWidth="1"/>
    <col min="11294" max="11294" width="2.7109375" style="177" customWidth="1"/>
    <col min="11295" max="11296" width="2.28515625" style="177" customWidth="1"/>
    <col min="11297" max="11297" width="1.85546875" style="177" bestFit="1" customWidth="1"/>
    <col min="11298" max="11301" width="2" style="177" customWidth="1"/>
    <col min="11302" max="11303" width="1.7109375" style="177" customWidth="1"/>
    <col min="11304" max="11306" width="2.5703125" style="177" customWidth="1"/>
    <col min="11307" max="11307" width="2.140625" style="177" bestFit="1" customWidth="1"/>
    <col min="11308" max="11308" width="2" style="177" customWidth="1"/>
    <col min="11309" max="11309" width="1.7109375" style="177" customWidth="1"/>
    <col min="11310" max="11313" width="2" style="177" customWidth="1"/>
    <col min="11314" max="11316" width="2.28515625" style="177" customWidth="1"/>
    <col min="11317" max="11320" width="1.85546875" style="177" customWidth="1"/>
    <col min="11321" max="11321" width="3.7109375" style="177" customWidth="1"/>
    <col min="11322" max="11322" width="1.42578125" style="177" bestFit="1" customWidth="1"/>
    <col min="11323" max="11520" width="11.42578125" style="177"/>
    <col min="11521" max="11521" width="3.7109375" style="177" customWidth="1"/>
    <col min="11522" max="11522" width="1.85546875" style="177" bestFit="1" customWidth="1"/>
    <col min="11523" max="11523" width="3.7109375" style="177" customWidth="1"/>
    <col min="11524" max="11524" width="1.5703125" style="177" bestFit="1" customWidth="1"/>
    <col min="11525" max="11525" width="3.7109375" style="177" customWidth="1"/>
    <col min="11526" max="11526" width="1.85546875" style="177" bestFit="1" customWidth="1"/>
    <col min="11527" max="11527" width="3.7109375" style="177" customWidth="1"/>
    <col min="11528" max="11528" width="1.85546875" style="177" bestFit="1" customWidth="1"/>
    <col min="11529" max="11529" width="3.7109375" style="177" customWidth="1"/>
    <col min="11530" max="11532" width="2" style="177" customWidth="1"/>
    <col min="11533" max="11533" width="3.7109375" style="177" customWidth="1"/>
    <col min="11534" max="11534" width="2.28515625" style="177" customWidth="1"/>
    <col min="11535" max="11535" width="2.7109375" style="177" customWidth="1"/>
    <col min="11536" max="11541" width="2" style="177" customWidth="1"/>
    <col min="11542" max="11542" width="2.28515625" style="177" customWidth="1"/>
    <col min="11543" max="11543" width="2" style="177" customWidth="1"/>
    <col min="11544" max="11544" width="1.7109375" style="177" customWidth="1"/>
    <col min="11545" max="11546" width="2.28515625" style="177" customWidth="1"/>
    <col min="11547" max="11547" width="3.7109375" style="177" customWidth="1"/>
    <col min="11548" max="11549" width="2.28515625" style="177" customWidth="1"/>
    <col min="11550" max="11550" width="2.7109375" style="177" customWidth="1"/>
    <col min="11551" max="11552" width="2.28515625" style="177" customWidth="1"/>
    <col min="11553" max="11553" width="1.85546875" style="177" bestFit="1" customWidth="1"/>
    <col min="11554" max="11557" width="2" style="177" customWidth="1"/>
    <col min="11558" max="11559" width="1.7109375" style="177" customWidth="1"/>
    <col min="11560" max="11562" width="2.5703125" style="177" customWidth="1"/>
    <col min="11563" max="11563" width="2.140625" style="177" bestFit="1" customWidth="1"/>
    <col min="11564" max="11564" width="2" style="177" customWidth="1"/>
    <col min="11565" max="11565" width="1.7109375" style="177" customWidth="1"/>
    <col min="11566" max="11569" width="2" style="177" customWidth="1"/>
    <col min="11570" max="11572" width="2.28515625" style="177" customWidth="1"/>
    <col min="11573" max="11576" width="1.85546875" style="177" customWidth="1"/>
    <col min="11577" max="11577" width="3.7109375" style="177" customWidth="1"/>
    <col min="11578" max="11578" width="1.42578125" style="177" bestFit="1" customWidth="1"/>
    <col min="11579" max="11776" width="11.42578125" style="177"/>
    <col min="11777" max="11777" width="3.7109375" style="177" customWidth="1"/>
    <col min="11778" max="11778" width="1.85546875" style="177" bestFit="1" customWidth="1"/>
    <col min="11779" max="11779" width="3.7109375" style="177" customWidth="1"/>
    <col min="11780" max="11780" width="1.5703125" style="177" bestFit="1" customWidth="1"/>
    <col min="11781" max="11781" width="3.7109375" style="177" customWidth="1"/>
    <col min="11782" max="11782" width="1.85546875" style="177" bestFit="1" customWidth="1"/>
    <col min="11783" max="11783" width="3.7109375" style="177" customWidth="1"/>
    <col min="11784" max="11784" width="1.85546875" style="177" bestFit="1" customWidth="1"/>
    <col min="11785" max="11785" width="3.7109375" style="177" customWidth="1"/>
    <col min="11786" max="11788" width="2" style="177" customWidth="1"/>
    <col min="11789" max="11789" width="3.7109375" style="177" customWidth="1"/>
    <col min="11790" max="11790" width="2.28515625" style="177" customWidth="1"/>
    <col min="11791" max="11791" width="2.7109375" style="177" customWidth="1"/>
    <col min="11792" max="11797" width="2" style="177" customWidth="1"/>
    <col min="11798" max="11798" width="2.28515625" style="177" customWidth="1"/>
    <col min="11799" max="11799" width="2" style="177" customWidth="1"/>
    <col min="11800" max="11800" width="1.7109375" style="177" customWidth="1"/>
    <col min="11801" max="11802" width="2.28515625" style="177" customWidth="1"/>
    <col min="11803" max="11803" width="3.7109375" style="177" customWidth="1"/>
    <col min="11804" max="11805" width="2.28515625" style="177" customWidth="1"/>
    <col min="11806" max="11806" width="2.7109375" style="177" customWidth="1"/>
    <col min="11807" max="11808" width="2.28515625" style="177" customWidth="1"/>
    <col min="11809" max="11809" width="1.85546875" style="177" bestFit="1" customWidth="1"/>
    <col min="11810" max="11813" width="2" style="177" customWidth="1"/>
    <col min="11814" max="11815" width="1.7109375" style="177" customWidth="1"/>
    <col min="11816" max="11818" width="2.5703125" style="177" customWidth="1"/>
    <col min="11819" max="11819" width="2.140625" style="177" bestFit="1" customWidth="1"/>
    <col min="11820" max="11820" width="2" style="177" customWidth="1"/>
    <col min="11821" max="11821" width="1.7109375" style="177" customWidth="1"/>
    <col min="11822" max="11825" width="2" style="177" customWidth="1"/>
    <col min="11826" max="11828" width="2.28515625" style="177" customWidth="1"/>
    <col min="11829" max="11832" width="1.85546875" style="177" customWidth="1"/>
    <col min="11833" max="11833" width="3.7109375" style="177" customWidth="1"/>
    <col min="11834" max="11834" width="1.42578125" style="177" bestFit="1" customWidth="1"/>
    <col min="11835" max="12032" width="11.42578125" style="177"/>
    <col min="12033" max="12033" width="3.7109375" style="177" customWidth="1"/>
    <col min="12034" max="12034" width="1.85546875" style="177" bestFit="1" customWidth="1"/>
    <col min="12035" max="12035" width="3.7109375" style="177" customWidth="1"/>
    <col min="12036" max="12036" width="1.5703125" style="177" bestFit="1" customWidth="1"/>
    <col min="12037" max="12037" width="3.7109375" style="177" customWidth="1"/>
    <col min="12038" max="12038" width="1.85546875" style="177" bestFit="1" customWidth="1"/>
    <col min="12039" max="12039" width="3.7109375" style="177" customWidth="1"/>
    <col min="12040" max="12040" width="1.85546875" style="177" bestFit="1" customWidth="1"/>
    <col min="12041" max="12041" width="3.7109375" style="177" customWidth="1"/>
    <col min="12042" max="12044" width="2" style="177" customWidth="1"/>
    <col min="12045" max="12045" width="3.7109375" style="177" customWidth="1"/>
    <col min="12046" max="12046" width="2.28515625" style="177" customWidth="1"/>
    <col min="12047" max="12047" width="2.7109375" style="177" customWidth="1"/>
    <col min="12048" max="12053" width="2" style="177" customWidth="1"/>
    <col min="12054" max="12054" width="2.28515625" style="177" customWidth="1"/>
    <col min="12055" max="12055" width="2" style="177" customWidth="1"/>
    <col min="12056" max="12056" width="1.7109375" style="177" customWidth="1"/>
    <col min="12057" max="12058" width="2.28515625" style="177" customWidth="1"/>
    <col min="12059" max="12059" width="3.7109375" style="177" customWidth="1"/>
    <col min="12060" max="12061" width="2.28515625" style="177" customWidth="1"/>
    <col min="12062" max="12062" width="2.7109375" style="177" customWidth="1"/>
    <col min="12063" max="12064" width="2.28515625" style="177" customWidth="1"/>
    <col min="12065" max="12065" width="1.85546875" style="177" bestFit="1" customWidth="1"/>
    <col min="12066" max="12069" width="2" style="177" customWidth="1"/>
    <col min="12070" max="12071" width="1.7109375" style="177" customWidth="1"/>
    <col min="12072" max="12074" width="2.5703125" style="177" customWidth="1"/>
    <col min="12075" max="12075" width="2.140625" style="177" bestFit="1" customWidth="1"/>
    <col min="12076" max="12076" width="2" style="177" customWidth="1"/>
    <col min="12077" max="12077" width="1.7109375" style="177" customWidth="1"/>
    <col min="12078" max="12081" width="2" style="177" customWidth="1"/>
    <col min="12082" max="12084" width="2.28515625" style="177" customWidth="1"/>
    <col min="12085" max="12088" width="1.85546875" style="177" customWidth="1"/>
    <col min="12089" max="12089" width="3.7109375" style="177" customWidth="1"/>
    <col min="12090" max="12090" width="1.42578125" style="177" bestFit="1" customWidth="1"/>
    <col min="12091" max="12288" width="11.42578125" style="177"/>
    <col min="12289" max="12289" width="3.7109375" style="177" customWidth="1"/>
    <col min="12290" max="12290" width="1.85546875" style="177" bestFit="1" customWidth="1"/>
    <col min="12291" max="12291" width="3.7109375" style="177" customWidth="1"/>
    <col min="12292" max="12292" width="1.5703125" style="177" bestFit="1" customWidth="1"/>
    <col min="12293" max="12293" width="3.7109375" style="177" customWidth="1"/>
    <col min="12294" max="12294" width="1.85546875" style="177" bestFit="1" customWidth="1"/>
    <col min="12295" max="12295" width="3.7109375" style="177" customWidth="1"/>
    <col min="12296" max="12296" width="1.85546875" style="177" bestFit="1" customWidth="1"/>
    <col min="12297" max="12297" width="3.7109375" style="177" customWidth="1"/>
    <col min="12298" max="12300" width="2" style="177" customWidth="1"/>
    <col min="12301" max="12301" width="3.7109375" style="177" customWidth="1"/>
    <col min="12302" max="12302" width="2.28515625" style="177" customWidth="1"/>
    <col min="12303" max="12303" width="2.7109375" style="177" customWidth="1"/>
    <col min="12304" max="12309" width="2" style="177" customWidth="1"/>
    <col min="12310" max="12310" width="2.28515625" style="177" customWidth="1"/>
    <col min="12311" max="12311" width="2" style="177" customWidth="1"/>
    <col min="12312" max="12312" width="1.7109375" style="177" customWidth="1"/>
    <col min="12313" max="12314" width="2.28515625" style="177" customWidth="1"/>
    <col min="12315" max="12315" width="3.7109375" style="177" customWidth="1"/>
    <col min="12316" max="12317" width="2.28515625" style="177" customWidth="1"/>
    <col min="12318" max="12318" width="2.7109375" style="177" customWidth="1"/>
    <col min="12319" max="12320" width="2.28515625" style="177" customWidth="1"/>
    <col min="12321" max="12321" width="1.85546875" style="177" bestFit="1" customWidth="1"/>
    <col min="12322" max="12325" width="2" style="177" customWidth="1"/>
    <col min="12326" max="12327" width="1.7109375" style="177" customWidth="1"/>
    <col min="12328" max="12330" width="2.5703125" style="177" customWidth="1"/>
    <col min="12331" max="12331" width="2.140625" style="177" bestFit="1" customWidth="1"/>
    <col min="12332" max="12332" width="2" style="177" customWidth="1"/>
    <col min="12333" max="12333" width="1.7109375" style="177" customWidth="1"/>
    <col min="12334" max="12337" width="2" style="177" customWidth="1"/>
    <col min="12338" max="12340" width="2.28515625" style="177" customWidth="1"/>
    <col min="12341" max="12344" width="1.85546875" style="177" customWidth="1"/>
    <col min="12345" max="12345" width="3.7109375" style="177" customWidth="1"/>
    <col min="12346" max="12346" width="1.42578125" style="177" bestFit="1" customWidth="1"/>
    <col min="12347" max="12544" width="11.42578125" style="177"/>
    <col min="12545" max="12545" width="3.7109375" style="177" customWidth="1"/>
    <col min="12546" max="12546" width="1.85546875" style="177" bestFit="1" customWidth="1"/>
    <col min="12547" max="12547" width="3.7109375" style="177" customWidth="1"/>
    <col min="12548" max="12548" width="1.5703125" style="177" bestFit="1" customWidth="1"/>
    <col min="12549" max="12549" width="3.7109375" style="177" customWidth="1"/>
    <col min="12550" max="12550" width="1.85546875" style="177" bestFit="1" customWidth="1"/>
    <col min="12551" max="12551" width="3.7109375" style="177" customWidth="1"/>
    <col min="12552" max="12552" width="1.85546875" style="177" bestFit="1" customWidth="1"/>
    <col min="12553" max="12553" width="3.7109375" style="177" customWidth="1"/>
    <col min="12554" max="12556" width="2" style="177" customWidth="1"/>
    <col min="12557" max="12557" width="3.7109375" style="177" customWidth="1"/>
    <col min="12558" max="12558" width="2.28515625" style="177" customWidth="1"/>
    <col min="12559" max="12559" width="2.7109375" style="177" customWidth="1"/>
    <col min="12560" max="12565" width="2" style="177" customWidth="1"/>
    <col min="12566" max="12566" width="2.28515625" style="177" customWidth="1"/>
    <col min="12567" max="12567" width="2" style="177" customWidth="1"/>
    <col min="12568" max="12568" width="1.7109375" style="177" customWidth="1"/>
    <col min="12569" max="12570" width="2.28515625" style="177" customWidth="1"/>
    <col min="12571" max="12571" width="3.7109375" style="177" customWidth="1"/>
    <col min="12572" max="12573" width="2.28515625" style="177" customWidth="1"/>
    <col min="12574" max="12574" width="2.7109375" style="177" customWidth="1"/>
    <col min="12575" max="12576" width="2.28515625" style="177" customWidth="1"/>
    <col min="12577" max="12577" width="1.85546875" style="177" bestFit="1" customWidth="1"/>
    <col min="12578" max="12581" width="2" style="177" customWidth="1"/>
    <col min="12582" max="12583" width="1.7109375" style="177" customWidth="1"/>
    <col min="12584" max="12586" width="2.5703125" style="177" customWidth="1"/>
    <col min="12587" max="12587" width="2.140625" style="177" bestFit="1" customWidth="1"/>
    <col min="12588" max="12588" width="2" style="177" customWidth="1"/>
    <col min="12589" max="12589" width="1.7109375" style="177" customWidth="1"/>
    <col min="12590" max="12593" width="2" style="177" customWidth="1"/>
    <col min="12594" max="12596" width="2.28515625" style="177" customWidth="1"/>
    <col min="12597" max="12600" width="1.85546875" style="177" customWidth="1"/>
    <col min="12601" max="12601" width="3.7109375" style="177" customWidth="1"/>
    <col min="12602" max="12602" width="1.42578125" style="177" bestFit="1" customWidth="1"/>
    <col min="12603" max="12800" width="11.42578125" style="177"/>
    <col min="12801" max="12801" width="3.7109375" style="177" customWidth="1"/>
    <col min="12802" max="12802" width="1.85546875" style="177" bestFit="1" customWidth="1"/>
    <col min="12803" max="12803" width="3.7109375" style="177" customWidth="1"/>
    <col min="12804" max="12804" width="1.5703125" style="177" bestFit="1" customWidth="1"/>
    <col min="12805" max="12805" width="3.7109375" style="177" customWidth="1"/>
    <col min="12806" max="12806" width="1.85546875" style="177" bestFit="1" customWidth="1"/>
    <col min="12807" max="12807" width="3.7109375" style="177" customWidth="1"/>
    <col min="12808" max="12808" width="1.85546875" style="177" bestFit="1" customWidth="1"/>
    <col min="12809" max="12809" width="3.7109375" style="177" customWidth="1"/>
    <col min="12810" max="12812" width="2" style="177" customWidth="1"/>
    <col min="12813" max="12813" width="3.7109375" style="177" customWidth="1"/>
    <col min="12814" max="12814" width="2.28515625" style="177" customWidth="1"/>
    <col min="12815" max="12815" width="2.7109375" style="177" customWidth="1"/>
    <col min="12816" max="12821" width="2" style="177" customWidth="1"/>
    <col min="12822" max="12822" width="2.28515625" style="177" customWidth="1"/>
    <col min="12823" max="12823" width="2" style="177" customWidth="1"/>
    <col min="12824" max="12824" width="1.7109375" style="177" customWidth="1"/>
    <col min="12825" max="12826" width="2.28515625" style="177" customWidth="1"/>
    <col min="12827" max="12827" width="3.7109375" style="177" customWidth="1"/>
    <col min="12828" max="12829" width="2.28515625" style="177" customWidth="1"/>
    <col min="12830" max="12830" width="2.7109375" style="177" customWidth="1"/>
    <col min="12831" max="12832" width="2.28515625" style="177" customWidth="1"/>
    <col min="12833" max="12833" width="1.85546875" style="177" bestFit="1" customWidth="1"/>
    <col min="12834" max="12837" width="2" style="177" customWidth="1"/>
    <col min="12838" max="12839" width="1.7109375" style="177" customWidth="1"/>
    <col min="12840" max="12842" width="2.5703125" style="177" customWidth="1"/>
    <col min="12843" max="12843" width="2.140625" style="177" bestFit="1" customWidth="1"/>
    <col min="12844" max="12844" width="2" style="177" customWidth="1"/>
    <col min="12845" max="12845" width="1.7109375" style="177" customWidth="1"/>
    <col min="12846" max="12849" width="2" style="177" customWidth="1"/>
    <col min="12850" max="12852" width="2.28515625" style="177" customWidth="1"/>
    <col min="12853" max="12856" width="1.85546875" style="177" customWidth="1"/>
    <col min="12857" max="12857" width="3.7109375" style="177" customWidth="1"/>
    <col min="12858" max="12858" width="1.42578125" style="177" bestFit="1" customWidth="1"/>
    <col min="12859" max="13056" width="11.42578125" style="177"/>
    <col min="13057" max="13057" width="3.7109375" style="177" customWidth="1"/>
    <col min="13058" max="13058" width="1.85546875" style="177" bestFit="1" customWidth="1"/>
    <col min="13059" max="13059" width="3.7109375" style="177" customWidth="1"/>
    <col min="13060" max="13060" width="1.5703125" style="177" bestFit="1" customWidth="1"/>
    <col min="13061" max="13061" width="3.7109375" style="177" customWidth="1"/>
    <col min="13062" max="13062" width="1.85546875" style="177" bestFit="1" customWidth="1"/>
    <col min="13063" max="13063" width="3.7109375" style="177" customWidth="1"/>
    <col min="13064" max="13064" width="1.85546875" style="177" bestFit="1" customWidth="1"/>
    <col min="13065" max="13065" width="3.7109375" style="177" customWidth="1"/>
    <col min="13066" max="13068" width="2" style="177" customWidth="1"/>
    <col min="13069" max="13069" width="3.7109375" style="177" customWidth="1"/>
    <col min="13070" max="13070" width="2.28515625" style="177" customWidth="1"/>
    <col min="13071" max="13071" width="2.7109375" style="177" customWidth="1"/>
    <col min="13072" max="13077" width="2" style="177" customWidth="1"/>
    <col min="13078" max="13078" width="2.28515625" style="177" customWidth="1"/>
    <col min="13079" max="13079" width="2" style="177" customWidth="1"/>
    <col min="13080" max="13080" width="1.7109375" style="177" customWidth="1"/>
    <col min="13081" max="13082" width="2.28515625" style="177" customWidth="1"/>
    <col min="13083" max="13083" width="3.7109375" style="177" customWidth="1"/>
    <col min="13084" max="13085" width="2.28515625" style="177" customWidth="1"/>
    <col min="13086" max="13086" width="2.7109375" style="177" customWidth="1"/>
    <col min="13087" max="13088" width="2.28515625" style="177" customWidth="1"/>
    <col min="13089" max="13089" width="1.85546875" style="177" bestFit="1" customWidth="1"/>
    <col min="13090" max="13093" width="2" style="177" customWidth="1"/>
    <col min="13094" max="13095" width="1.7109375" style="177" customWidth="1"/>
    <col min="13096" max="13098" width="2.5703125" style="177" customWidth="1"/>
    <col min="13099" max="13099" width="2.140625" style="177" bestFit="1" customWidth="1"/>
    <col min="13100" max="13100" width="2" style="177" customWidth="1"/>
    <col min="13101" max="13101" width="1.7109375" style="177" customWidth="1"/>
    <col min="13102" max="13105" width="2" style="177" customWidth="1"/>
    <col min="13106" max="13108" width="2.28515625" style="177" customWidth="1"/>
    <col min="13109" max="13112" width="1.85546875" style="177" customWidth="1"/>
    <col min="13113" max="13113" width="3.7109375" style="177" customWidth="1"/>
    <col min="13114" max="13114" width="1.42578125" style="177" bestFit="1" customWidth="1"/>
    <col min="13115" max="13312" width="11.42578125" style="177"/>
    <col min="13313" max="13313" width="3.7109375" style="177" customWidth="1"/>
    <col min="13314" max="13314" width="1.85546875" style="177" bestFit="1" customWidth="1"/>
    <col min="13315" max="13315" width="3.7109375" style="177" customWidth="1"/>
    <col min="13316" max="13316" width="1.5703125" style="177" bestFit="1" customWidth="1"/>
    <col min="13317" max="13317" width="3.7109375" style="177" customWidth="1"/>
    <col min="13318" max="13318" width="1.85546875" style="177" bestFit="1" customWidth="1"/>
    <col min="13319" max="13319" width="3.7109375" style="177" customWidth="1"/>
    <col min="13320" max="13320" width="1.85546875" style="177" bestFit="1" customWidth="1"/>
    <col min="13321" max="13321" width="3.7109375" style="177" customWidth="1"/>
    <col min="13322" max="13324" width="2" style="177" customWidth="1"/>
    <col min="13325" max="13325" width="3.7109375" style="177" customWidth="1"/>
    <col min="13326" max="13326" width="2.28515625" style="177" customWidth="1"/>
    <col min="13327" max="13327" width="2.7109375" style="177" customWidth="1"/>
    <col min="13328" max="13333" width="2" style="177" customWidth="1"/>
    <col min="13334" max="13334" width="2.28515625" style="177" customWidth="1"/>
    <col min="13335" max="13335" width="2" style="177" customWidth="1"/>
    <col min="13336" max="13336" width="1.7109375" style="177" customWidth="1"/>
    <col min="13337" max="13338" width="2.28515625" style="177" customWidth="1"/>
    <col min="13339" max="13339" width="3.7109375" style="177" customWidth="1"/>
    <col min="13340" max="13341" width="2.28515625" style="177" customWidth="1"/>
    <col min="13342" max="13342" width="2.7109375" style="177" customWidth="1"/>
    <col min="13343" max="13344" width="2.28515625" style="177" customWidth="1"/>
    <col min="13345" max="13345" width="1.85546875" style="177" bestFit="1" customWidth="1"/>
    <col min="13346" max="13349" width="2" style="177" customWidth="1"/>
    <col min="13350" max="13351" width="1.7109375" style="177" customWidth="1"/>
    <col min="13352" max="13354" width="2.5703125" style="177" customWidth="1"/>
    <col min="13355" max="13355" width="2.140625" style="177" bestFit="1" customWidth="1"/>
    <col min="13356" max="13356" width="2" style="177" customWidth="1"/>
    <col min="13357" max="13357" width="1.7109375" style="177" customWidth="1"/>
    <col min="13358" max="13361" width="2" style="177" customWidth="1"/>
    <col min="13362" max="13364" width="2.28515625" style="177" customWidth="1"/>
    <col min="13365" max="13368" width="1.85546875" style="177" customWidth="1"/>
    <col min="13369" max="13369" width="3.7109375" style="177" customWidth="1"/>
    <col min="13370" max="13370" width="1.42578125" style="177" bestFit="1" customWidth="1"/>
    <col min="13371" max="13568" width="11.42578125" style="177"/>
    <col min="13569" max="13569" width="3.7109375" style="177" customWidth="1"/>
    <col min="13570" max="13570" width="1.85546875" style="177" bestFit="1" customWidth="1"/>
    <col min="13571" max="13571" width="3.7109375" style="177" customWidth="1"/>
    <col min="13572" max="13572" width="1.5703125" style="177" bestFit="1" customWidth="1"/>
    <col min="13573" max="13573" width="3.7109375" style="177" customWidth="1"/>
    <col min="13574" max="13574" width="1.85546875" style="177" bestFit="1" customWidth="1"/>
    <col min="13575" max="13575" width="3.7109375" style="177" customWidth="1"/>
    <col min="13576" max="13576" width="1.85546875" style="177" bestFit="1" customWidth="1"/>
    <col min="13577" max="13577" width="3.7109375" style="177" customWidth="1"/>
    <col min="13578" max="13580" width="2" style="177" customWidth="1"/>
    <col min="13581" max="13581" width="3.7109375" style="177" customWidth="1"/>
    <col min="13582" max="13582" width="2.28515625" style="177" customWidth="1"/>
    <col min="13583" max="13583" width="2.7109375" style="177" customWidth="1"/>
    <col min="13584" max="13589" width="2" style="177" customWidth="1"/>
    <col min="13590" max="13590" width="2.28515625" style="177" customWidth="1"/>
    <col min="13591" max="13591" width="2" style="177" customWidth="1"/>
    <col min="13592" max="13592" width="1.7109375" style="177" customWidth="1"/>
    <col min="13593" max="13594" width="2.28515625" style="177" customWidth="1"/>
    <col min="13595" max="13595" width="3.7109375" style="177" customWidth="1"/>
    <col min="13596" max="13597" width="2.28515625" style="177" customWidth="1"/>
    <col min="13598" max="13598" width="2.7109375" style="177" customWidth="1"/>
    <col min="13599" max="13600" width="2.28515625" style="177" customWidth="1"/>
    <col min="13601" max="13601" width="1.85546875" style="177" bestFit="1" customWidth="1"/>
    <col min="13602" max="13605" width="2" style="177" customWidth="1"/>
    <col min="13606" max="13607" width="1.7109375" style="177" customWidth="1"/>
    <col min="13608" max="13610" width="2.5703125" style="177" customWidth="1"/>
    <col min="13611" max="13611" width="2.140625" style="177" bestFit="1" customWidth="1"/>
    <col min="13612" max="13612" width="2" style="177" customWidth="1"/>
    <col min="13613" max="13613" width="1.7109375" style="177" customWidth="1"/>
    <col min="13614" max="13617" width="2" style="177" customWidth="1"/>
    <col min="13618" max="13620" width="2.28515625" style="177" customWidth="1"/>
    <col min="13621" max="13624" width="1.85546875" style="177" customWidth="1"/>
    <col min="13625" max="13625" width="3.7109375" style="177" customWidth="1"/>
    <col min="13626" max="13626" width="1.42578125" style="177" bestFit="1" customWidth="1"/>
    <col min="13627" max="13824" width="11.42578125" style="177"/>
    <col min="13825" max="13825" width="3.7109375" style="177" customWidth="1"/>
    <col min="13826" max="13826" width="1.85546875" style="177" bestFit="1" customWidth="1"/>
    <col min="13827" max="13827" width="3.7109375" style="177" customWidth="1"/>
    <col min="13828" max="13828" width="1.5703125" style="177" bestFit="1" customWidth="1"/>
    <col min="13829" max="13829" width="3.7109375" style="177" customWidth="1"/>
    <col min="13830" max="13830" width="1.85546875" style="177" bestFit="1" customWidth="1"/>
    <col min="13831" max="13831" width="3.7109375" style="177" customWidth="1"/>
    <col min="13832" max="13832" width="1.85546875" style="177" bestFit="1" customWidth="1"/>
    <col min="13833" max="13833" width="3.7109375" style="177" customWidth="1"/>
    <col min="13834" max="13836" width="2" style="177" customWidth="1"/>
    <col min="13837" max="13837" width="3.7109375" style="177" customWidth="1"/>
    <col min="13838" max="13838" width="2.28515625" style="177" customWidth="1"/>
    <col min="13839" max="13839" width="2.7109375" style="177" customWidth="1"/>
    <col min="13840" max="13845" width="2" style="177" customWidth="1"/>
    <col min="13846" max="13846" width="2.28515625" style="177" customWidth="1"/>
    <col min="13847" max="13847" width="2" style="177" customWidth="1"/>
    <col min="13848" max="13848" width="1.7109375" style="177" customWidth="1"/>
    <col min="13849" max="13850" width="2.28515625" style="177" customWidth="1"/>
    <col min="13851" max="13851" width="3.7109375" style="177" customWidth="1"/>
    <col min="13852" max="13853" width="2.28515625" style="177" customWidth="1"/>
    <col min="13854" max="13854" width="2.7109375" style="177" customWidth="1"/>
    <col min="13855" max="13856" width="2.28515625" style="177" customWidth="1"/>
    <col min="13857" max="13857" width="1.85546875" style="177" bestFit="1" customWidth="1"/>
    <col min="13858" max="13861" width="2" style="177" customWidth="1"/>
    <col min="13862" max="13863" width="1.7109375" style="177" customWidth="1"/>
    <col min="13864" max="13866" width="2.5703125" style="177" customWidth="1"/>
    <col min="13867" max="13867" width="2.140625" style="177" bestFit="1" customWidth="1"/>
    <col min="13868" max="13868" width="2" style="177" customWidth="1"/>
    <col min="13869" max="13869" width="1.7109375" style="177" customWidth="1"/>
    <col min="13870" max="13873" width="2" style="177" customWidth="1"/>
    <col min="13874" max="13876" width="2.28515625" style="177" customWidth="1"/>
    <col min="13877" max="13880" width="1.85546875" style="177" customWidth="1"/>
    <col min="13881" max="13881" width="3.7109375" style="177" customWidth="1"/>
    <col min="13882" max="13882" width="1.42578125" style="177" bestFit="1" customWidth="1"/>
    <col min="13883" max="14080" width="11.42578125" style="177"/>
    <col min="14081" max="14081" width="3.7109375" style="177" customWidth="1"/>
    <col min="14082" max="14082" width="1.85546875" style="177" bestFit="1" customWidth="1"/>
    <col min="14083" max="14083" width="3.7109375" style="177" customWidth="1"/>
    <col min="14084" max="14084" width="1.5703125" style="177" bestFit="1" customWidth="1"/>
    <col min="14085" max="14085" width="3.7109375" style="177" customWidth="1"/>
    <col min="14086" max="14086" width="1.85546875" style="177" bestFit="1" customWidth="1"/>
    <col min="14087" max="14087" width="3.7109375" style="177" customWidth="1"/>
    <col min="14088" max="14088" width="1.85546875" style="177" bestFit="1" customWidth="1"/>
    <col min="14089" max="14089" width="3.7109375" style="177" customWidth="1"/>
    <col min="14090" max="14092" width="2" style="177" customWidth="1"/>
    <col min="14093" max="14093" width="3.7109375" style="177" customWidth="1"/>
    <col min="14094" max="14094" width="2.28515625" style="177" customWidth="1"/>
    <col min="14095" max="14095" width="2.7109375" style="177" customWidth="1"/>
    <col min="14096" max="14101" width="2" style="177" customWidth="1"/>
    <col min="14102" max="14102" width="2.28515625" style="177" customWidth="1"/>
    <col min="14103" max="14103" width="2" style="177" customWidth="1"/>
    <col min="14104" max="14104" width="1.7109375" style="177" customWidth="1"/>
    <col min="14105" max="14106" width="2.28515625" style="177" customWidth="1"/>
    <col min="14107" max="14107" width="3.7109375" style="177" customWidth="1"/>
    <col min="14108" max="14109" width="2.28515625" style="177" customWidth="1"/>
    <col min="14110" max="14110" width="2.7109375" style="177" customWidth="1"/>
    <col min="14111" max="14112" width="2.28515625" style="177" customWidth="1"/>
    <col min="14113" max="14113" width="1.85546875" style="177" bestFit="1" customWidth="1"/>
    <col min="14114" max="14117" width="2" style="177" customWidth="1"/>
    <col min="14118" max="14119" width="1.7109375" style="177" customWidth="1"/>
    <col min="14120" max="14122" width="2.5703125" style="177" customWidth="1"/>
    <col min="14123" max="14123" width="2.140625" style="177" bestFit="1" customWidth="1"/>
    <col min="14124" max="14124" width="2" style="177" customWidth="1"/>
    <col min="14125" max="14125" width="1.7109375" style="177" customWidth="1"/>
    <col min="14126" max="14129" width="2" style="177" customWidth="1"/>
    <col min="14130" max="14132" width="2.28515625" style="177" customWidth="1"/>
    <col min="14133" max="14136" width="1.85546875" style="177" customWidth="1"/>
    <col min="14137" max="14137" width="3.7109375" style="177" customWidth="1"/>
    <col min="14138" max="14138" width="1.42578125" style="177" bestFit="1" customWidth="1"/>
    <col min="14139" max="14336" width="11.42578125" style="177"/>
    <col min="14337" max="14337" width="3.7109375" style="177" customWidth="1"/>
    <col min="14338" max="14338" width="1.85546875" style="177" bestFit="1" customWidth="1"/>
    <col min="14339" max="14339" width="3.7109375" style="177" customWidth="1"/>
    <col min="14340" max="14340" width="1.5703125" style="177" bestFit="1" customWidth="1"/>
    <col min="14341" max="14341" width="3.7109375" style="177" customWidth="1"/>
    <col min="14342" max="14342" width="1.85546875" style="177" bestFit="1" customWidth="1"/>
    <col min="14343" max="14343" width="3.7109375" style="177" customWidth="1"/>
    <col min="14344" max="14344" width="1.85546875" style="177" bestFit="1" customWidth="1"/>
    <col min="14345" max="14345" width="3.7109375" style="177" customWidth="1"/>
    <col min="14346" max="14348" width="2" style="177" customWidth="1"/>
    <col min="14349" max="14349" width="3.7109375" style="177" customWidth="1"/>
    <col min="14350" max="14350" width="2.28515625" style="177" customWidth="1"/>
    <col min="14351" max="14351" width="2.7109375" style="177" customWidth="1"/>
    <col min="14352" max="14357" width="2" style="177" customWidth="1"/>
    <col min="14358" max="14358" width="2.28515625" style="177" customWidth="1"/>
    <col min="14359" max="14359" width="2" style="177" customWidth="1"/>
    <col min="14360" max="14360" width="1.7109375" style="177" customWidth="1"/>
    <col min="14361" max="14362" width="2.28515625" style="177" customWidth="1"/>
    <col min="14363" max="14363" width="3.7109375" style="177" customWidth="1"/>
    <col min="14364" max="14365" width="2.28515625" style="177" customWidth="1"/>
    <col min="14366" max="14366" width="2.7109375" style="177" customWidth="1"/>
    <col min="14367" max="14368" width="2.28515625" style="177" customWidth="1"/>
    <col min="14369" max="14369" width="1.85546875" style="177" bestFit="1" customWidth="1"/>
    <col min="14370" max="14373" width="2" style="177" customWidth="1"/>
    <col min="14374" max="14375" width="1.7109375" style="177" customWidth="1"/>
    <col min="14376" max="14378" width="2.5703125" style="177" customWidth="1"/>
    <col min="14379" max="14379" width="2.140625" style="177" bestFit="1" customWidth="1"/>
    <col min="14380" max="14380" width="2" style="177" customWidth="1"/>
    <col min="14381" max="14381" width="1.7109375" style="177" customWidth="1"/>
    <col min="14382" max="14385" width="2" style="177" customWidth="1"/>
    <col min="14386" max="14388" width="2.28515625" style="177" customWidth="1"/>
    <col min="14389" max="14392" width="1.85546875" style="177" customWidth="1"/>
    <col min="14393" max="14393" width="3.7109375" style="177" customWidth="1"/>
    <col min="14394" max="14394" width="1.42578125" style="177" bestFit="1" customWidth="1"/>
    <col min="14395" max="14592" width="11.42578125" style="177"/>
    <col min="14593" max="14593" width="3.7109375" style="177" customWidth="1"/>
    <col min="14594" max="14594" width="1.85546875" style="177" bestFit="1" customWidth="1"/>
    <col min="14595" max="14595" width="3.7109375" style="177" customWidth="1"/>
    <col min="14596" max="14596" width="1.5703125" style="177" bestFit="1" customWidth="1"/>
    <col min="14597" max="14597" width="3.7109375" style="177" customWidth="1"/>
    <col min="14598" max="14598" width="1.85546875" style="177" bestFit="1" customWidth="1"/>
    <col min="14599" max="14599" width="3.7109375" style="177" customWidth="1"/>
    <col min="14600" max="14600" width="1.85546875" style="177" bestFit="1" customWidth="1"/>
    <col min="14601" max="14601" width="3.7109375" style="177" customWidth="1"/>
    <col min="14602" max="14604" width="2" style="177" customWidth="1"/>
    <col min="14605" max="14605" width="3.7109375" style="177" customWidth="1"/>
    <col min="14606" max="14606" width="2.28515625" style="177" customWidth="1"/>
    <col min="14607" max="14607" width="2.7109375" style="177" customWidth="1"/>
    <col min="14608" max="14613" width="2" style="177" customWidth="1"/>
    <col min="14614" max="14614" width="2.28515625" style="177" customWidth="1"/>
    <col min="14615" max="14615" width="2" style="177" customWidth="1"/>
    <col min="14616" max="14616" width="1.7109375" style="177" customWidth="1"/>
    <col min="14617" max="14618" width="2.28515625" style="177" customWidth="1"/>
    <col min="14619" max="14619" width="3.7109375" style="177" customWidth="1"/>
    <col min="14620" max="14621" width="2.28515625" style="177" customWidth="1"/>
    <col min="14622" max="14622" width="2.7109375" style="177" customWidth="1"/>
    <col min="14623" max="14624" width="2.28515625" style="177" customWidth="1"/>
    <col min="14625" max="14625" width="1.85546875" style="177" bestFit="1" customWidth="1"/>
    <col min="14626" max="14629" width="2" style="177" customWidth="1"/>
    <col min="14630" max="14631" width="1.7109375" style="177" customWidth="1"/>
    <col min="14632" max="14634" width="2.5703125" style="177" customWidth="1"/>
    <col min="14635" max="14635" width="2.140625" style="177" bestFit="1" customWidth="1"/>
    <col min="14636" max="14636" width="2" style="177" customWidth="1"/>
    <col min="14637" max="14637" width="1.7109375" style="177" customWidth="1"/>
    <col min="14638" max="14641" width="2" style="177" customWidth="1"/>
    <col min="14642" max="14644" width="2.28515625" style="177" customWidth="1"/>
    <col min="14645" max="14648" width="1.85546875" style="177" customWidth="1"/>
    <col min="14649" max="14649" width="3.7109375" style="177" customWidth="1"/>
    <col min="14650" max="14650" width="1.42578125" style="177" bestFit="1" customWidth="1"/>
    <col min="14651" max="14848" width="11.42578125" style="177"/>
    <col min="14849" max="14849" width="3.7109375" style="177" customWidth="1"/>
    <col min="14850" max="14850" width="1.85546875" style="177" bestFit="1" customWidth="1"/>
    <col min="14851" max="14851" width="3.7109375" style="177" customWidth="1"/>
    <col min="14852" max="14852" width="1.5703125" style="177" bestFit="1" customWidth="1"/>
    <col min="14853" max="14853" width="3.7109375" style="177" customWidth="1"/>
    <col min="14854" max="14854" width="1.85546875" style="177" bestFit="1" customWidth="1"/>
    <col min="14855" max="14855" width="3.7109375" style="177" customWidth="1"/>
    <col min="14856" max="14856" width="1.85546875" style="177" bestFit="1" customWidth="1"/>
    <col min="14857" max="14857" width="3.7109375" style="177" customWidth="1"/>
    <col min="14858" max="14860" width="2" style="177" customWidth="1"/>
    <col min="14861" max="14861" width="3.7109375" style="177" customWidth="1"/>
    <col min="14862" max="14862" width="2.28515625" style="177" customWidth="1"/>
    <col min="14863" max="14863" width="2.7109375" style="177" customWidth="1"/>
    <col min="14864" max="14869" width="2" style="177" customWidth="1"/>
    <col min="14870" max="14870" width="2.28515625" style="177" customWidth="1"/>
    <col min="14871" max="14871" width="2" style="177" customWidth="1"/>
    <col min="14872" max="14872" width="1.7109375" style="177" customWidth="1"/>
    <col min="14873" max="14874" width="2.28515625" style="177" customWidth="1"/>
    <col min="14875" max="14875" width="3.7109375" style="177" customWidth="1"/>
    <col min="14876" max="14877" width="2.28515625" style="177" customWidth="1"/>
    <col min="14878" max="14878" width="2.7109375" style="177" customWidth="1"/>
    <col min="14879" max="14880" width="2.28515625" style="177" customWidth="1"/>
    <col min="14881" max="14881" width="1.85546875" style="177" bestFit="1" customWidth="1"/>
    <col min="14882" max="14885" width="2" style="177" customWidth="1"/>
    <col min="14886" max="14887" width="1.7109375" style="177" customWidth="1"/>
    <col min="14888" max="14890" width="2.5703125" style="177" customWidth="1"/>
    <col min="14891" max="14891" width="2.140625" style="177" bestFit="1" customWidth="1"/>
    <col min="14892" max="14892" width="2" style="177" customWidth="1"/>
    <col min="14893" max="14893" width="1.7109375" style="177" customWidth="1"/>
    <col min="14894" max="14897" width="2" style="177" customWidth="1"/>
    <col min="14898" max="14900" width="2.28515625" style="177" customWidth="1"/>
    <col min="14901" max="14904" width="1.85546875" style="177" customWidth="1"/>
    <col min="14905" max="14905" width="3.7109375" style="177" customWidth="1"/>
    <col min="14906" max="14906" width="1.42578125" style="177" bestFit="1" customWidth="1"/>
    <col min="14907" max="15104" width="11.42578125" style="177"/>
    <col min="15105" max="15105" width="3.7109375" style="177" customWidth="1"/>
    <col min="15106" max="15106" width="1.85546875" style="177" bestFit="1" customWidth="1"/>
    <col min="15107" max="15107" width="3.7109375" style="177" customWidth="1"/>
    <col min="15108" max="15108" width="1.5703125" style="177" bestFit="1" customWidth="1"/>
    <col min="15109" max="15109" width="3.7109375" style="177" customWidth="1"/>
    <col min="15110" max="15110" width="1.85546875" style="177" bestFit="1" customWidth="1"/>
    <col min="15111" max="15111" width="3.7109375" style="177" customWidth="1"/>
    <col min="15112" max="15112" width="1.85546875" style="177" bestFit="1" customWidth="1"/>
    <col min="15113" max="15113" width="3.7109375" style="177" customWidth="1"/>
    <col min="15114" max="15116" width="2" style="177" customWidth="1"/>
    <col min="15117" max="15117" width="3.7109375" style="177" customWidth="1"/>
    <col min="15118" max="15118" width="2.28515625" style="177" customWidth="1"/>
    <col min="15119" max="15119" width="2.7109375" style="177" customWidth="1"/>
    <col min="15120" max="15125" width="2" style="177" customWidth="1"/>
    <col min="15126" max="15126" width="2.28515625" style="177" customWidth="1"/>
    <col min="15127" max="15127" width="2" style="177" customWidth="1"/>
    <col min="15128" max="15128" width="1.7109375" style="177" customWidth="1"/>
    <col min="15129" max="15130" width="2.28515625" style="177" customWidth="1"/>
    <col min="15131" max="15131" width="3.7109375" style="177" customWidth="1"/>
    <col min="15132" max="15133" width="2.28515625" style="177" customWidth="1"/>
    <col min="15134" max="15134" width="2.7109375" style="177" customWidth="1"/>
    <col min="15135" max="15136" width="2.28515625" style="177" customWidth="1"/>
    <col min="15137" max="15137" width="1.85546875" style="177" bestFit="1" customWidth="1"/>
    <col min="15138" max="15141" width="2" style="177" customWidth="1"/>
    <col min="15142" max="15143" width="1.7109375" style="177" customWidth="1"/>
    <col min="15144" max="15146" width="2.5703125" style="177" customWidth="1"/>
    <col min="15147" max="15147" width="2.140625" style="177" bestFit="1" customWidth="1"/>
    <col min="15148" max="15148" width="2" style="177" customWidth="1"/>
    <col min="15149" max="15149" width="1.7109375" style="177" customWidth="1"/>
    <col min="15150" max="15153" width="2" style="177" customWidth="1"/>
    <col min="15154" max="15156" width="2.28515625" style="177" customWidth="1"/>
    <col min="15157" max="15160" width="1.85546875" style="177" customWidth="1"/>
    <col min="15161" max="15161" width="3.7109375" style="177" customWidth="1"/>
    <col min="15162" max="15162" width="1.42578125" style="177" bestFit="1" customWidth="1"/>
    <col min="15163" max="15360" width="11.42578125" style="177"/>
    <col min="15361" max="15361" width="3.7109375" style="177" customWidth="1"/>
    <col min="15362" max="15362" width="1.85546875" style="177" bestFit="1" customWidth="1"/>
    <col min="15363" max="15363" width="3.7109375" style="177" customWidth="1"/>
    <col min="15364" max="15364" width="1.5703125" style="177" bestFit="1" customWidth="1"/>
    <col min="15365" max="15365" width="3.7109375" style="177" customWidth="1"/>
    <col min="15366" max="15366" width="1.85546875" style="177" bestFit="1" customWidth="1"/>
    <col min="15367" max="15367" width="3.7109375" style="177" customWidth="1"/>
    <col min="15368" max="15368" width="1.85546875" style="177" bestFit="1" customWidth="1"/>
    <col min="15369" max="15369" width="3.7109375" style="177" customWidth="1"/>
    <col min="15370" max="15372" width="2" style="177" customWidth="1"/>
    <col min="15373" max="15373" width="3.7109375" style="177" customWidth="1"/>
    <col min="15374" max="15374" width="2.28515625" style="177" customWidth="1"/>
    <col min="15375" max="15375" width="2.7109375" style="177" customWidth="1"/>
    <col min="15376" max="15381" width="2" style="177" customWidth="1"/>
    <col min="15382" max="15382" width="2.28515625" style="177" customWidth="1"/>
    <col min="15383" max="15383" width="2" style="177" customWidth="1"/>
    <col min="15384" max="15384" width="1.7109375" style="177" customWidth="1"/>
    <col min="15385" max="15386" width="2.28515625" style="177" customWidth="1"/>
    <col min="15387" max="15387" width="3.7109375" style="177" customWidth="1"/>
    <col min="15388" max="15389" width="2.28515625" style="177" customWidth="1"/>
    <col min="15390" max="15390" width="2.7109375" style="177" customWidth="1"/>
    <col min="15391" max="15392" width="2.28515625" style="177" customWidth="1"/>
    <col min="15393" max="15393" width="1.85546875" style="177" bestFit="1" customWidth="1"/>
    <col min="15394" max="15397" width="2" style="177" customWidth="1"/>
    <col min="15398" max="15399" width="1.7109375" style="177" customWidth="1"/>
    <col min="15400" max="15402" width="2.5703125" style="177" customWidth="1"/>
    <col min="15403" max="15403" width="2.140625" style="177" bestFit="1" customWidth="1"/>
    <col min="15404" max="15404" width="2" style="177" customWidth="1"/>
    <col min="15405" max="15405" width="1.7109375" style="177" customWidth="1"/>
    <col min="15406" max="15409" width="2" style="177" customWidth="1"/>
    <col min="15410" max="15412" width="2.28515625" style="177" customWidth="1"/>
    <col min="15413" max="15416" width="1.85546875" style="177" customWidth="1"/>
    <col min="15417" max="15417" width="3.7109375" style="177" customWidth="1"/>
    <col min="15418" max="15418" width="1.42578125" style="177" bestFit="1" customWidth="1"/>
    <col min="15419" max="15616" width="11.42578125" style="177"/>
    <col min="15617" max="15617" width="3.7109375" style="177" customWidth="1"/>
    <col min="15618" max="15618" width="1.85546875" style="177" bestFit="1" customWidth="1"/>
    <col min="15619" max="15619" width="3.7109375" style="177" customWidth="1"/>
    <col min="15620" max="15620" width="1.5703125" style="177" bestFit="1" customWidth="1"/>
    <col min="15621" max="15621" width="3.7109375" style="177" customWidth="1"/>
    <col min="15622" max="15622" width="1.85546875" style="177" bestFit="1" customWidth="1"/>
    <col min="15623" max="15623" width="3.7109375" style="177" customWidth="1"/>
    <col min="15624" max="15624" width="1.85546875" style="177" bestFit="1" customWidth="1"/>
    <col min="15625" max="15625" width="3.7109375" style="177" customWidth="1"/>
    <col min="15626" max="15628" width="2" style="177" customWidth="1"/>
    <col min="15629" max="15629" width="3.7109375" style="177" customWidth="1"/>
    <col min="15630" max="15630" width="2.28515625" style="177" customWidth="1"/>
    <col min="15631" max="15631" width="2.7109375" style="177" customWidth="1"/>
    <col min="15632" max="15637" width="2" style="177" customWidth="1"/>
    <col min="15638" max="15638" width="2.28515625" style="177" customWidth="1"/>
    <col min="15639" max="15639" width="2" style="177" customWidth="1"/>
    <col min="15640" max="15640" width="1.7109375" style="177" customWidth="1"/>
    <col min="15641" max="15642" width="2.28515625" style="177" customWidth="1"/>
    <col min="15643" max="15643" width="3.7109375" style="177" customWidth="1"/>
    <col min="15644" max="15645" width="2.28515625" style="177" customWidth="1"/>
    <col min="15646" max="15646" width="2.7109375" style="177" customWidth="1"/>
    <col min="15647" max="15648" width="2.28515625" style="177" customWidth="1"/>
    <col min="15649" max="15649" width="1.85546875" style="177" bestFit="1" customWidth="1"/>
    <col min="15650" max="15653" width="2" style="177" customWidth="1"/>
    <col min="15654" max="15655" width="1.7109375" style="177" customWidth="1"/>
    <col min="15656" max="15658" width="2.5703125" style="177" customWidth="1"/>
    <col min="15659" max="15659" width="2.140625" style="177" bestFit="1" customWidth="1"/>
    <col min="15660" max="15660" width="2" style="177" customWidth="1"/>
    <col min="15661" max="15661" width="1.7109375" style="177" customWidth="1"/>
    <col min="15662" max="15665" width="2" style="177" customWidth="1"/>
    <col min="15666" max="15668" width="2.28515625" style="177" customWidth="1"/>
    <col min="15669" max="15672" width="1.85546875" style="177" customWidth="1"/>
    <col min="15673" max="15673" width="3.7109375" style="177" customWidth="1"/>
    <col min="15674" max="15674" width="1.42578125" style="177" bestFit="1" customWidth="1"/>
    <col min="15675" max="15872" width="11.42578125" style="177"/>
    <col min="15873" max="15873" width="3.7109375" style="177" customWidth="1"/>
    <col min="15874" max="15874" width="1.85546875" style="177" bestFit="1" customWidth="1"/>
    <col min="15875" max="15875" width="3.7109375" style="177" customWidth="1"/>
    <col min="15876" max="15876" width="1.5703125" style="177" bestFit="1" customWidth="1"/>
    <col min="15877" max="15877" width="3.7109375" style="177" customWidth="1"/>
    <col min="15878" max="15878" width="1.85546875" style="177" bestFit="1" customWidth="1"/>
    <col min="15879" max="15879" width="3.7109375" style="177" customWidth="1"/>
    <col min="15880" max="15880" width="1.85546875" style="177" bestFit="1" customWidth="1"/>
    <col min="15881" max="15881" width="3.7109375" style="177" customWidth="1"/>
    <col min="15882" max="15884" width="2" style="177" customWidth="1"/>
    <col min="15885" max="15885" width="3.7109375" style="177" customWidth="1"/>
    <col min="15886" max="15886" width="2.28515625" style="177" customWidth="1"/>
    <col min="15887" max="15887" width="2.7109375" style="177" customWidth="1"/>
    <col min="15888" max="15893" width="2" style="177" customWidth="1"/>
    <col min="15894" max="15894" width="2.28515625" style="177" customWidth="1"/>
    <col min="15895" max="15895" width="2" style="177" customWidth="1"/>
    <col min="15896" max="15896" width="1.7109375" style="177" customWidth="1"/>
    <col min="15897" max="15898" width="2.28515625" style="177" customWidth="1"/>
    <col min="15899" max="15899" width="3.7109375" style="177" customWidth="1"/>
    <col min="15900" max="15901" width="2.28515625" style="177" customWidth="1"/>
    <col min="15902" max="15902" width="2.7109375" style="177" customWidth="1"/>
    <col min="15903" max="15904" width="2.28515625" style="177" customWidth="1"/>
    <col min="15905" max="15905" width="1.85546875" style="177" bestFit="1" customWidth="1"/>
    <col min="15906" max="15909" width="2" style="177" customWidth="1"/>
    <col min="15910" max="15911" width="1.7109375" style="177" customWidth="1"/>
    <col min="15912" max="15914" width="2.5703125" style="177" customWidth="1"/>
    <col min="15915" max="15915" width="2.140625" style="177" bestFit="1" customWidth="1"/>
    <col min="15916" max="15916" width="2" style="177" customWidth="1"/>
    <col min="15917" max="15917" width="1.7109375" style="177" customWidth="1"/>
    <col min="15918" max="15921" width="2" style="177" customWidth="1"/>
    <col min="15922" max="15924" width="2.28515625" style="177" customWidth="1"/>
    <col min="15925" max="15928" width="1.85546875" style="177" customWidth="1"/>
    <col min="15929" max="15929" width="3.7109375" style="177" customWidth="1"/>
    <col min="15930" max="15930" width="1.42578125" style="177" bestFit="1" customWidth="1"/>
    <col min="15931" max="16128" width="11.42578125" style="177"/>
    <col min="16129" max="16129" width="3.7109375" style="177" customWidth="1"/>
    <col min="16130" max="16130" width="1.85546875" style="177" bestFit="1" customWidth="1"/>
    <col min="16131" max="16131" width="3.7109375" style="177" customWidth="1"/>
    <col min="16132" max="16132" width="1.5703125" style="177" bestFit="1" customWidth="1"/>
    <col min="16133" max="16133" width="3.7109375" style="177" customWidth="1"/>
    <col min="16134" max="16134" width="1.85546875" style="177" bestFit="1" customWidth="1"/>
    <col min="16135" max="16135" width="3.7109375" style="177" customWidth="1"/>
    <col min="16136" max="16136" width="1.85546875" style="177" bestFit="1" customWidth="1"/>
    <col min="16137" max="16137" width="3.7109375" style="177" customWidth="1"/>
    <col min="16138" max="16140" width="2" style="177" customWidth="1"/>
    <col min="16141" max="16141" width="3.7109375" style="177" customWidth="1"/>
    <col min="16142" max="16142" width="2.28515625" style="177" customWidth="1"/>
    <col min="16143" max="16143" width="2.7109375" style="177" customWidth="1"/>
    <col min="16144" max="16149" width="2" style="177" customWidth="1"/>
    <col min="16150" max="16150" width="2.28515625" style="177" customWidth="1"/>
    <col min="16151" max="16151" width="2" style="177" customWidth="1"/>
    <col min="16152" max="16152" width="1.7109375" style="177" customWidth="1"/>
    <col min="16153" max="16154" width="2.28515625" style="177" customWidth="1"/>
    <col min="16155" max="16155" width="3.7109375" style="177" customWidth="1"/>
    <col min="16156" max="16157" width="2.28515625" style="177" customWidth="1"/>
    <col min="16158" max="16158" width="2.7109375" style="177" customWidth="1"/>
    <col min="16159" max="16160" width="2.28515625" style="177" customWidth="1"/>
    <col min="16161" max="16161" width="1.85546875" style="177" bestFit="1" customWidth="1"/>
    <col min="16162" max="16165" width="2" style="177" customWidth="1"/>
    <col min="16166" max="16167" width="1.7109375" style="177" customWidth="1"/>
    <col min="16168" max="16170" width="2.5703125" style="177" customWidth="1"/>
    <col min="16171" max="16171" width="2.140625" style="177" bestFit="1" customWidth="1"/>
    <col min="16172" max="16172" width="2" style="177" customWidth="1"/>
    <col min="16173" max="16173" width="1.7109375" style="177" customWidth="1"/>
    <col min="16174" max="16177" width="2" style="177" customWidth="1"/>
    <col min="16178" max="16180" width="2.28515625" style="177" customWidth="1"/>
    <col min="16181" max="16184" width="1.85546875" style="177" customWidth="1"/>
    <col min="16185" max="16185" width="3.7109375" style="177" customWidth="1"/>
    <col min="16186" max="16186" width="1.42578125" style="177" bestFit="1" customWidth="1"/>
    <col min="16187" max="16384" width="11.42578125" style="177"/>
  </cols>
  <sheetData>
    <row r="1" spans="1:58" s="7" customFormat="1" ht="38.1" customHeight="1">
      <c r="C1"/>
      <c r="E1" s="1480" t="s">
        <v>20</v>
      </c>
      <c r="F1" s="1481"/>
      <c r="G1" s="1481"/>
      <c r="H1" s="1481"/>
      <c r="I1" s="1481"/>
      <c r="J1" s="1481"/>
      <c r="K1" s="1482" t="s">
        <v>21</v>
      </c>
      <c r="L1" s="1482"/>
      <c r="M1" s="1482"/>
      <c r="N1" s="1482"/>
      <c r="O1" s="1482"/>
      <c r="P1" s="1482"/>
      <c r="Q1" s="1482"/>
      <c r="R1" s="1482"/>
      <c r="S1" s="1482"/>
      <c r="T1" s="1482"/>
      <c r="U1" s="1482"/>
      <c r="V1" s="1482"/>
      <c r="W1" s="1482"/>
      <c r="X1" s="1482"/>
      <c r="Y1" s="1482"/>
      <c r="Z1" s="1482"/>
      <c r="AA1" s="1482"/>
      <c r="AB1" s="1482"/>
      <c r="AC1" s="1483"/>
      <c r="AD1" s="1484" t="s">
        <v>22</v>
      </c>
      <c r="AE1" s="1485"/>
      <c r="AF1" s="1485"/>
      <c r="AG1" s="1485"/>
      <c r="AH1" s="1485"/>
      <c r="AI1" s="1485"/>
      <c r="AJ1" s="1485"/>
      <c r="AK1" s="1485"/>
      <c r="AL1" s="1485"/>
      <c r="AM1" s="1485"/>
      <c r="AN1" s="1485"/>
      <c r="AO1" s="1485"/>
      <c r="AP1" s="1485"/>
      <c r="AQ1" s="1485"/>
      <c r="AR1" s="1485"/>
      <c r="AS1" s="1485"/>
      <c r="AT1" s="1485"/>
      <c r="AU1" s="1485"/>
      <c r="AV1" s="1485"/>
      <c r="AW1" s="1485"/>
      <c r="AX1" s="1485"/>
      <c r="AY1" s="8"/>
      <c r="AZ1" s="8"/>
      <c r="BA1"/>
      <c r="BB1" s="9"/>
      <c r="BC1" s="9"/>
      <c r="BD1" s="9"/>
      <c r="BE1" s="9"/>
      <c r="BF1" s="9"/>
    </row>
    <row r="2" spans="1:58" s="7" customFormat="1" ht="20.25">
      <c r="E2" s="1486" t="s">
        <v>23</v>
      </c>
      <c r="F2" s="1487"/>
      <c r="G2" s="1487"/>
      <c r="H2" s="1487"/>
      <c r="I2" s="1487"/>
      <c r="J2" s="1487"/>
      <c r="K2" s="10"/>
      <c r="L2" s="11"/>
      <c r="M2" s="12"/>
      <c r="N2" s="11"/>
      <c r="O2" s="11"/>
      <c r="P2" s="12"/>
      <c r="Q2" s="11"/>
      <c r="R2" s="11"/>
      <c r="S2" s="11"/>
      <c r="T2" s="11"/>
      <c r="U2" s="11"/>
      <c r="V2" s="11"/>
      <c r="W2" s="11"/>
      <c r="X2" s="11"/>
      <c r="Y2" s="11"/>
      <c r="Z2" s="12"/>
      <c r="AA2" s="12"/>
      <c r="AB2" s="12"/>
      <c r="AC2" s="13"/>
      <c r="AD2" s="14" t="s">
        <v>24</v>
      </c>
      <c r="AE2" s="14"/>
      <c r="AF2" s="14"/>
      <c r="AG2" s="14"/>
      <c r="AH2" s="14"/>
      <c r="AI2" s="15"/>
      <c r="AJ2" s="15"/>
      <c r="AK2" s="15"/>
      <c r="AL2" s="16"/>
      <c r="AM2" s="17"/>
      <c r="AN2" s="17"/>
      <c r="AO2" s="17"/>
      <c r="AP2" s="17"/>
      <c r="AQ2" s="17"/>
      <c r="AR2" s="17"/>
      <c r="AS2" s="17"/>
      <c r="AT2" s="17"/>
      <c r="AU2" s="17"/>
      <c r="AV2" s="17"/>
      <c r="AW2" s="17"/>
      <c r="AX2" s="17"/>
      <c r="AY2" s="9"/>
      <c r="AZ2" s="9"/>
      <c r="BA2" s="9"/>
      <c r="BB2" s="9"/>
      <c r="BC2" s="9"/>
      <c r="BD2" s="9"/>
      <c r="BE2" s="9"/>
      <c r="BF2" s="9"/>
    </row>
    <row r="3" spans="1:58" s="7" customFormat="1" ht="20.25">
      <c r="E3" s="1488" t="s">
        <v>25</v>
      </c>
      <c r="F3" s="1489"/>
      <c r="G3" s="1489"/>
      <c r="H3" s="1489"/>
      <c r="I3" s="1489"/>
      <c r="J3" s="1489"/>
      <c r="K3" s="18"/>
      <c r="L3" s="19"/>
      <c r="M3" s="20"/>
      <c r="N3" s="19"/>
      <c r="O3" s="19"/>
      <c r="P3" s="20"/>
      <c r="Q3" s="19"/>
      <c r="R3" s="19"/>
      <c r="S3" s="21"/>
      <c r="T3" s="21"/>
      <c r="U3" s="21"/>
      <c r="V3" s="21"/>
      <c r="W3" s="21"/>
      <c r="X3" s="21"/>
      <c r="Y3" s="21"/>
      <c r="Z3" s="20"/>
      <c r="AA3" s="20"/>
      <c r="AB3" s="20"/>
      <c r="AC3" s="22"/>
      <c r="AD3" s="23" t="s">
        <v>26</v>
      </c>
      <c r="AE3" s="24"/>
      <c r="AF3" s="24"/>
      <c r="AG3" s="24"/>
      <c r="AH3" s="24"/>
      <c r="AI3" s="25"/>
      <c r="AJ3" s="25"/>
      <c r="AK3" s="25"/>
      <c r="AL3" s="24"/>
      <c r="AM3" s="26"/>
      <c r="AN3" s="26"/>
      <c r="AO3" s="26"/>
      <c r="AP3" s="26"/>
      <c r="AQ3" s="26"/>
      <c r="AR3" s="26"/>
      <c r="AS3" s="26"/>
      <c r="AT3" s="26"/>
      <c r="AU3" s="26"/>
      <c r="AV3" s="26"/>
      <c r="AW3" s="26"/>
      <c r="AX3" s="26"/>
      <c r="AY3" s="27"/>
      <c r="AZ3" s="27"/>
      <c r="BA3" s="27"/>
      <c r="BB3" s="28"/>
      <c r="BC3" s="28"/>
      <c r="BD3" s="28"/>
      <c r="BE3" s="28"/>
      <c r="BF3" s="28"/>
    </row>
    <row r="4" spans="1:58" s="29" customFormat="1" ht="11.25">
      <c r="H4" s="30"/>
      <c r="I4" s="30"/>
      <c r="J4" s="30"/>
      <c r="K4" s="30"/>
      <c r="L4" s="30"/>
      <c r="M4" s="30"/>
      <c r="N4" s="30"/>
      <c r="O4" s="30"/>
      <c r="P4" s="30"/>
      <c r="Q4" s="30"/>
      <c r="R4" s="30"/>
      <c r="S4" s="30"/>
      <c r="T4" s="30"/>
      <c r="U4" s="30"/>
      <c r="V4" s="30"/>
      <c r="W4" s="30"/>
      <c r="X4" s="30"/>
      <c r="Y4" s="30"/>
      <c r="Z4" s="30"/>
      <c r="AA4" s="30"/>
      <c r="AB4" s="30"/>
      <c r="AC4" s="31"/>
      <c r="AL4" s="30"/>
      <c r="AM4" s="30"/>
      <c r="AN4" s="30"/>
      <c r="AO4" s="30"/>
      <c r="AP4" s="30"/>
      <c r="AQ4" s="30"/>
      <c r="AR4" s="30"/>
      <c r="AS4" s="30"/>
      <c r="AT4" s="30"/>
      <c r="AU4" s="30"/>
      <c r="AV4" s="30"/>
      <c r="AW4" s="30"/>
      <c r="AX4" s="30"/>
      <c r="AY4" s="30"/>
      <c r="AZ4" s="30"/>
      <c r="BA4" s="30"/>
      <c r="BB4" s="30"/>
      <c r="BC4" s="30"/>
      <c r="BD4" s="30"/>
      <c r="BE4" s="30"/>
      <c r="BF4" s="30"/>
    </row>
    <row r="5" spans="1:58" s="35" customFormat="1" ht="20.25">
      <c r="A5" s="32" t="s">
        <v>27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4"/>
    </row>
    <row r="6" spans="1:58" s="37" customFormat="1" ht="12">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row>
    <row r="7" spans="1:58" s="52" customFormat="1" ht="12">
      <c r="A7" s="38" t="s">
        <v>28</v>
      </c>
      <c r="B7" s="39" t="s">
        <v>29</v>
      </c>
      <c r="C7" s="39" t="s">
        <v>30</v>
      </c>
      <c r="D7" s="39"/>
      <c r="E7" s="39"/>
      <c r="F7" s="39"/>
      <c r="G7" s="39"/>
      <c r="H7" s="39"/>
      <c r="I7" s="39"/>
      <c r="J7" s="39"/>
      <c r="K7" s="40"/>
      <c r="L7" s="40"/>
      <c r="M7" s="41">
        <v>3126425.63</v>
      </c>
      <c r="N7" s="40"/>
      <c r="O7" s="40"/>
      <c r="P7" s="40"/>
      <c r="Q7" s="40"/>
      <c r="R7" s="40"/>
      <c r="S7" s="42"/>
      <c r="T7" s="42"/>
      <c r="U7" s="43">
        <f>M7/1000000</f>
        <v>3.12642563</v>
      </c>
      <c r="V7" s="44"/>
      <c r="W7" s="44"/>
      <c r="X7" s="44"/>
      <c r="Y7" s="44"/>
      <c r="Z7" s="45" t="s">
        <v>31</v>
      </c>
      <c r="AA7" s="45"/>
      <c r="AB7" s="46"/>
      <c r="AC7" s="47"/>
      <c r="AD7" s="38" t="s">
        <v>32</v>
      </c>
      <c r="AE7" s="39" t="s">
        <v>29</v>
      </c>
      <c r="AF7" s="39" t="s">
        <v>33</v>
      </c>
      <c r="AG7" s="39"/>
      <c r="AH7" s="39"/>
      <c r="AI7" s="39"/>
      <c r="AJ7" s="39"/>
      <c r="AK7" s="39"/>
      <c r="AL7" s="39"/>
      <c r="AM7" s="39"/>
      <c r="AN7" s="39"/>
      <c r="AO7" s="39"/>
      <c r="AP7" s="39"/>
      <c r="AQ7" s="48"/>
      <c r="AR7" s="48"/>
      <c r="AS7" s="48"/>
      <c r="AT7" s="48"/>
      <c r="AU7" s="48"/>
      <c r="AV7" s="42"/>
      <c r="AW7" s="42"/>
      <c r="AX7" s="49">
        <v>1</v>
      </c>
      <c r="AY7" s="41"/>
      <c r="AZ7" s="50"/>
      <c r="BA7" s="50"/>
      <c r="BB7" s="50"/>
      <c r="BC7" s="40" t="s">
        <v>34</v>
      </c>
      <c r="BD7" s="40"/>
      <c r="BE7" s="50"/>
      <c r="BF7" s="51"/>
    </row>
    <row r="8" spans="1:58" s="67" customFormat="1" ht="12">
      <c r="A8" s="53" t="s">
        <v>35</v>
      </c>
      <c r="B8" s="54" t="s">
        <v>29</v>
      </c>
      <c r="C8" s="54" t="s">
        <v>36</v>
      </c>
      <c r="D8" s="54"/>
      <c r="E8" s="54"/>
      <c r="F8" s="54"/>
      <c r="G8" s="54" t="s">
        <v>37</v>
      </c>
      <c r="H8" s="54"/>
      <c r="I8" s="54"/>
      <c r="J8" s="54"/>
      <c r="K8" s="55"/>
      <c r="L8" s="55"/>
      <c r="M8" s="56">
        <v>2886341.46</v>
      </c>
      <c r="N8" s="55"/>
      <c r="O8" s="55"/>
      <c r="P8" s="55"/>
      <c r="Q8" s="55"/>
      <c r="R8" s="55"/>
      <c r="S8" s="57"/>
      <c r="T8" s="57"/>
      <c r="U8" s="58">
        <f>M8/1000000</f>
        <v>2.8863414600000001</v>
      </c>
      <c r="V8" s="59"/>
      <c r="W8" s="59"/>
      <c r="X8" s="59"/>
      <c r="Y8" s="59"/>
      <c r="Z8" s="60" t="s">
        <v>31</v>
      </c>
      <c r="AA8" s="60"/>
      <c r="AB8" s="61"/>
      <c r="AC8" s="47"/>
      <c r="AD8" s="53" t="s">
        <v>38</v>
      </c>
      <c r="AE8" s="54" t="s">
        <v>29</v>
      </c>
      <c r="AF8" s="54" t="s">
        <v>39</v>
      </c>
      <c r="AG8" s="54"/>
      <c r="AH8" s="54"/>
      <c r="AI8" s="54"/>
      <c r="AJ8" s="54"/>
      <c r="AK8" s="54"/>
      <c r="AL8" s="54"/>
      <c r="AM8" s="54"/>
      <c r="AN8" s="54"/>
      <c r="AO8" s="54"/>
      <c r="AP8" s="54"/>
      <c r="AQ8" s="62"/>
      <c r="AR8" s="62"/>
      <c r="AS8" s="62"/>
      <c r="AT8" s="62"/>
      <c r="AU8" s="62"/>
      <c r="AV8" s="57"/>
      <c r="AW8" s="57"/>
      <c r="AX8" s="63">
        <v>4</v>
      </c>
      <c r="AY8" s="56"/>
      <c r="AZ8" s="64"/>
      <c r="BA8" s="64"/>
      <c r="BB8" s="64"/>
      <c r="BC8" s="54"/>
      <c r="BD8" s="54"/>
      <c r="BE8" s="65"/>
      <c r="BF8" s="66"/>
    </row>
    <row r="9" spans="1:58" s="67" customFormat="1" ht="12">
      <c r="A9" s="53" t="s">
        <v>40</v>
      </c>
      <c r="B9" s="54" t="s">
        <v>29</v>
      </c>
      <c r="C9" s="54" t="s">
        <v>41</v>
      </c>
      <c r="D9" s="54"/>
      <c r="E9" s="54"/>
      <c r="F9" s="54"/>
      <c r="G9" s="54"/>
      <c r="H9" s="54"/>
      <c r="I9" s="54"/>
      <c r="J9" s="68">
        <v>0.1</v>
      </c>
      <c r="K9" s="68"/>
      <c r="L9" s="68"/>
      <c r="M9" s="56">
        <f>M8*J9</f>
        <v>288634.14600000001</v>
      </c>
      <c r="N9" s="55"/>
      <c r="O9" s="55"/>
      <c r="P9" s="55"/>
      <c r="Q9" s="55"/>
      <c r="R9" s="55"/>
      <c r="S9" s="57"/>
      <c r="T9" s="57"/>
      <c r="U9" s="58">
        <f>M9/1000000</f>
        <v>0.28863414599999998</v>
      </c>
      <c r="V9" s="59"/>
      <c r="W9" s="59"/>
      <c r="X9" s="59"/>
      <c r="Y9" s="59"/>
      <c r="Z9" s="60" t="s">
        <v>31</v>
      </c>
      <c r="AA9" s="60"/>
      <c r="AB9" s="61"/>
      <c r="AC9" s="47"/>
      <c r="AD9" s="53" t="s">
        <v>42</v>
      </c>
      <c r="AE9" s="54" t="s">
        <v>29</v>
      </c>
      <c r="AF9" s="54" t="s">
        <v>43</v>
      </c>
      <c r="AG9" s="54"/>
      <c r="AH9" s="54"/>
      <c r="AI9" s="54"/>
      <c r="AJ9" s="69">
        <v>0.3</v>
      </c>
      <c r="AK9" s="55"/>
      <c r="AL9" s="54"/>
      <c r="AM9" s="54"/>
      <c r="AN9" s="55"/>
      <c r="AO9" s="55"/>
      <c r="AP9" s="54"/>
      <c r="AQ9" s="56">
        <f>M7*AJ9</f>
        <v>937927.6889999999</v>
      </c>
      <c r="AR9" s="55"/>
      <c r="AS9" s="55"/>
      <c r="AT9" s="55"/>
      <c r="AU9" s="55"/>
      <c r="AV9" s="56"/>
      <c r="AW9" s="57"/>
      <c r="AX9" s="70">
        <f>AQ9/1000000</f>
        <v>0.9379276889999999</v>
      </c>
      <c r="AY9" s="64"/>
      <c r="AZ9" s="64"/>
      <c r="BA9" s="64"/>
      <c r="BB9" s="64"/>
      <c r="BC9" s="55" t="s">
        <v>31</v>
      </c>
      <c r="BD9" s="55"/>
      <c r="BE9" s="64"/>
      <c r="BF9" s="71"/>
    </row>
    <row r="10" spans="1:58" s="67" customFormat="1" ht="12">
      <c r="A10" s="53" t="s">
        <v>44</v>
      </c>
      <c r="B10" s="54" t="s">
        <v>29</v>
      </c>
      <c r="C10" s="54" t="s">
        <v>45</v>
      </c>
      <c r="D10" s="54"/>
      <c r="E10" s="54"/>
      <c r="F10" s="54"/>
      <c r="G10" s="54"/>
      <c r="H10" s="54"/>
      <c r="I10" s="55" t="s">
        <v>46</v>
      </c>
      <c r="J10" s="55"/>
      <c r="K10" s="54"/>
      <c r="L10" s="54"/>
      <c r="M10" s="56">
        <f>M8+M9</f>
        <v>3174975.6060000001</v>
      </c>
      <c r="N10" s="55"/>
      <c r="O10" s="55"/>
      <c r="P10" s="55"/>
      <c r="Q10" s="55"/>
      <c r="R10" s="55"/>
      <c r="S10" s="57"/>
      <c r="T10" s="57"/>
      <c r="U10" s="58">
        <f>M10/1000000</f>
        <v>3.1749756060000003</v>
      </c>
      <c r="V10" s="59"/>
      <c r="W10" s="59"/>
      <c r="X10" s="59"/>
      <c r="Y10" s="59"/>
      <c r="Z10" s="60" t="s">
        <v>31</v>
      </c>
      <c r="AA10" s="60"/>
      <c r="AB10" s="61"/>
      <c r="AC10" s="47"/>
      <c r="AD10" s="53" t="s">
        <v>47</v>
      </c>
      <c r="AE10" s="54" t="s">
        <v>29</v>
      </c>
      <c r="AF10" s="54" t="s">
        <v>48</v>
      </c>
      <c r="AG10" s="54"/>
      <c r="AH10" s="54"/>
      <c r="AI10" s="54"/>
      <c r="AJ10" s="54"/>
      <c r="AK10" s="54"/>
      <c r="AL10" s="54"/>
      <c r="AM10" s="69" t="s">
        <v>49</v>
      </c>
      <c r="AN10" s="55"/>
      <c r="AO10" s="55"/>
      <c r="AP10" s="54"/>
      <c r="AQ10" s="56">
        <f>M7/AX8</f>
        <v>781606.40749999997</v>
      </c>
      <c r="AR10" s="55"/>
      <c r="AS10" s="55"/>
      <c r="AT10" s="55"/>
      <c r="AU10" s="55"/>
      <c r="AV10" s="56"/>
      <c r="AW10" s="57"/>
      <c r="AX10" s="70">
        <f>AQ10/1000000</f>
        <v>0.78160640749999999</v>
      </c>
      <c r="AY10" s="64"/>
      <c r="AZ10" s="64"/>
      <c r="BA10" s="64"/>
      <c r="BB10" s="64"/>
      <c r="BC10" s="55" t="s">
        <v>31</v>
      </c>
      <c r="BD10" s="55"/>
      <c r="BE10" s="64"/>
      <c r="BF10" s="71"/>
    </row>
    <row r="11" spans="1:58" s="67" customFormat="1" ht="12">
      <c r="A11" s="53" t="s">
        <v>50</v>
      </c>
      <c r="B11" s="54" t="s">
        <v>29</v>
      </c>
      <c r="C11" s="54" t="s">
        <v>51</v>
      </c>
      <c r="D11" s="54"/>
      <c r="E11" s="54"/>
      <c r="F11" s="54"/>
      <c r="G11" s="54"/>
      <c r="H11" s="54"/>
      <c r="I11" s="54"/>
      <c r="J11" s="54"/>
      <c r="K11" s="54"/>
      <c r="L11" s="54"/>
      <c r="M11" s="54"/>
      <c r="N11" s="62"/>
      <c r="O11" s="62"/>
      <c r="P11" s="62"/>
      <c r="Q11" s="62"/>
      <c r="R11" s="62"/>
      <c r="S11" s="57"/>
      <c r="T11" s="57"/>
      <c r="U11" s="72">
        <v>3.5</v>
      </c>
      <c r="V11" s="73"/>
      <c r="W11" s="59"/>
      <c r="X11" s="59"/>
      <c r="Y11" s="59"/>
      <c r="Z11" s="60" t="s">
        <v>34</v>
      </c>
      <c r="AA11" s="60"/>
      <c r="AB11" s="61"/>
      <c r="AC11" s="47"/>
      <c r="AD11" s="53" t="s">
        <v>52</v>
      </c>
      <c r="AE11" s="54" t="s">
        <v>29</v>
      </c>
      <c r="AF11" s="54" t="s">
        <v>53</v>
      </c>
      <c r="AG11" s="54"/>
      <c r="AH11" s="54"/>
      <c r="AI11" s="54"/>
      <c r="AJ11" s="54"/>
      <c r="AK11" s="54"/>
      <c r="AL11" s="54"/>
      <c r="AM11" s="54"/>
      <c r="AN11" s="54"/>
      <c r="AO11" s="54"/>
      <c r="AP11" s="54"/>
      <c r="AQ11" s="55" t="s">
        <v>54</v>
      </c>
      <c r="AR11" s="56"/>
      <c r="AS11" s="57"/>
      <c r="AT11" s="54"/>
      <c r="AU11" s="54"/>
      <c r="AV11" s="54"/>
      <c r="AW11" s="54"/>
      <c r="AX11" s="74">
        <v>0.1</v>
      </c>
      <c r="AY11" s="55"/>
      <c r="AZ11" s="56"/>
      <c r="BA11" s="64"/>
      <c r="BB11" s="64"/>
      <c r="BC11" s="65"/>
      <c r="BD11" s="65"/>
      <c r="BE11" s="65"/>
      <c r="BF11" s="71"/>
    </row>
    <row r="12" spans="1:58" s="67" customFormat="1" ht="12">
      <c r="A12" s="75" t="s">
        <v>55</v>
      </c>
      <c r="B12" s="76" t="s">
        <v>29</v>
      </c>
      <c r="C12" s="76" t="s">
        <v>56</v>
      </c>
      <c r="D12" s="76"/>
      <c r="E12" s="76"/>
      <c r="F12" s="76"/>
      <c r="G12" s="76"/>
      <c r="H12" s="76"/>
      <c r="I12" s="76"/>
      <c r="J12" s="76"/>
      <c r="K12" s="76"/>
      <c r="L12" s="76"/>
      <c r="M12" s="76"/>
      <c r="N12" s="77"/>
      <c r="O12" s="77"/>
      <c r="P12" s="77"/>
      <c r="Q12" s="77"/>
      <c r="R12" s="77"/>
      <c r="S12" s="78"/>
      <c r="T12" s="78"/>
      <c r="U12" s="79">
        <v>1</v>
      </c>
      <c r="V12" s="80"/>
      <c r="W12" s="81"/>
      <c r="X12" s="81"/>
      <c r="Y12" s="81"/>
      <c r="Z12" s="82" t="s">
        <v>34</v>
      </c>
      <c r="AA12" s="82"/>
      <c r="AB12" s="83"/>
      <c r="AC12" s="47"/>
      <c r="AD12" s="75" t="s">
        <v>57</v>
      </c>
      <c r="AE12" s="76" t="s">
        <v>29</v>
      </c>
      <c r="AF12" s="76" t="s">
        <v>58</v>
      </c>
      <c r="AG12" s="76"/>
      <c r="AH12" s="76"/>
      <c r="AI12" s="76"/>
      <c r="AJ12" s="76"/>
      <c r="AK12" s="76"/>
      <c r="AL12" s="76"/>
      <c r="AM12" s="76"/>
      <c r="AN12" s="76"/>
      <c r="AO12" s="76"/>
      <c r="AP12" s="76"/>
      <c r="AQ12" s="84" t="s">
        <v>59</v>
      </c>
      <c r="AR12" s="84"/>
      <c r="AS12" s="76"/>
      <c r="AT12" s="76"/>
      <c r="AU12" s="76"/>
      <c r="AV12" s="76"/>
      <c r="AW12" s="76"/>
      <c r="AX12" s="85">
        <f>AX11/12</f>
        <v>8.3333333333333332E-3</v>
      </c>
      <c r="AY12" s="84"/>
      <c r="AZ12" s="86"/>
      <c r="BA12" s="87"/>
      <c r="BB12" s="87"/>
      <c r="BC12" s="88"/>
      <c r="BD12" s="88"/>
      <c r="BE12" s="88"/>
      <c r="BF12" s="89"/>
    </row>
    <row r="13" spans="1:58" s="95" customFormat="1" ht="12">
      <c r="A13" s="90"/>
      <c r="B13" s="67"/>
      <c r="C13" s="67"/>
      <c r="D13" s="67"/>
      <c r="E13" s="67"/>
      <c r="F13" s="67"/>
      <c r="G13" s="67"/>
      <c r="H13" s="67"/>
      <c r="I13" s="67"/>
      <c r="J13" s="67"/>
      <c r="K13" s="67"/>
      <c r="L13" s="67"/>
      <c r="M13" s="91"/>
      <c r="N13" s="92"/>
      <c r="O13" s="67"/>
      <c r="P13" s="67"/>
      <c r="Q13" s="67"/>
      <c r="R13" s="67"/>
      <c r="S13" s="67"/>
      <c r="T13" s="67"/>
      <c r="U13" s="93"/>
      <c r="V13" s="93"/>
      <c r="W13" s="94"/>
      <c r="X13" s="94"/>
      <c r="Y13" s="94"/>
      <c r="Z13" s="94"/>
      <c r="AA13" s="94"/>
      <c r="AB13" s="94"/>
      <c r="AC13" s="67"/>
      <c r="AD13" s="90"/>
      <c r="AE13" s="67"/>
      <c r="AF13" s="67"/>
      <c r="AG13" s="67"/>
      <c r="AH13" s="67"/>
      <c r="AI13" s="67"/>
      <c r="AJ13" s="67"/>
      <c r="AK13" s="67"/>
      <c r="AL13" s="67"/>
      <c r="AM13" s="67"/>
      <c r="AN13" s="67"/>
      <c r="AO13" s="67"/>
      <c r="AP13" s="67"/>
      <c r="AQ13" s="67"/>
      <c r="AR13" s="92"/>
      <c r="AS13" s="91"/>
      <c r="AT13" s="92"/>
      <c r="AU13" s="67"/>
      <c r="AV13" s="67"/>
      <c r="AW13" s="67"/>
      <c r="AX13" s="67"/>
      <c r="AY13" s="93"/>
      <c r="AZ13" s="93"/>
      <c r="BA13" s="94"/>
      <c r="BB13" s="94"/>
      <c r="BC13" s="94"/>
      <c r="BD13" s="94"/>
      <c r="BE13" s="94"/>
      <c r="BF13" s="90"/>
    </row>
    <row r="14" spans="1:58" s="47" customFormat="1" ht="12">
      <c r="A14" s="96" t="s">
        <v>60</v>
      </c>
      <c r="B14" s="97"/>
      <c r="C14" s="97"/>
      <c r="D14" s="97"/>
      <c r="E14" s="98"/>
      <c r="F14" s="97"/>
      <c r="G14" s="97"/>
      <c r="H14" s="97"/>
      <c r="I14" s="97"/>
      <c r="J14" s="97"/>
      <c r="K14" s="97"/>
      <c r="L14" s="97"/>
      <c r="M14" s="97"/>
      <c r="N14" s="97"/>
      <c r="O14" s="97"/>
      <c r="P14" s="97"/>
      <c r="Q14" s="97"/>
      <c r="R14" s="97"/>
      <c r="S14" s="97"/>
      <c r="T14" s="97"/>
      <c r="U14" s="97"/>
      <c r="V14" s="97"/>
      <c r="W14" s="97"/>
      <c r="X14" s="97"/>
      <c r="Y14" s="97"/>
      <c r="Z14" s="97"/>
      <c r="AA14" s="97"/>
      <c r="AB14" s="97"/>
      <c r="AC14" s="99"/>
      <c r="AD14" s="97"/>
      <c r="AE14" s="97"/>
      <c r="AF14" s="97"/>
      <c r="AG14" s="97"/>
      <c r="AH14" s="98"/>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100"/>
    </row>
    <row r="15" spans="1:58" s="67" customFormat="1" ht="11.25">
      <c r="A15" s="101"/>
      <c r="U15" s="102"/>
      <c r="V15" s="102"/>
      <c r="W15" s="92"/>
      <c r="X15" s="92"/>
      <c r="Y15" s="92"/>
      <c r="Z15" s="92"/>
      <c r="AA15" s="92"/>
      <c r="AB15" s="92"/>
      <c r="AY15" s="102"/>
      <c r="AZ15" s="102"/>
      <c r="BA15" s="92"/>
      <c r="BB15" s="92"/>
      <c r="BC15" s="92"/>
      <c r="BD15" s="92"/>
      <c r="BE15" s="92"/>
      <c r="BF15" s="103"/>
    </row>
    <row r="16" spans="1:58" s="95" customFormat="1" ht="12">
      <c r="A16" s="1478" t="s">
        <v>61</v>
      </c>
      <c r="B16" s="1479" t="s">
        <v>29</v>
      </c>
      <c r="C16" s="1479" t="s">
        <v>44</v>
      </c>
      <c r="D16" s="1479" t="s">
        <v>62</v>
      </c>
      <c r="E16" s="104" t="s">
        <v>50</v>
      </c>
      <c r="F16" s="1479" t="s">
        <v>63</v>
      </c>
      <c r="G16" s="1479" t="s">
        <v>55</v>
      </c>
      <c r="H16" s="1479" t="s">
        <v>63</v>
      </c>
      <c r="I16" s="1479" t="s">
        <v>32</v>
      </c>
      <c r="J16" s="1479" t="s">
        <v>64</v>
      </c>
      <c r="K16" s="1479" t="s">
        <v>65</v>
      </c>
      <c r="L16" s="1479" t="s">
        <v>66</v>
      </c>
      <c r="M16" s="104" t="s">
        <v>28</v>
      </c>
      <c r="N16" s="1479" t="s">
        <v>67</v>
      </c>
      <c r="O16" s="1479" t="s">
        <v>68</v>
      </c>
      <c r="P16" s="1479" t="s">
        <v>62</v>
      </c>
      <c r="Q16" s="1479" t="s">
        <v>38</v>
      </c>
      <c r="R16" s="1479" t="s">
        <v>64</v>
      </c>
      <c r="S16" s="1479" t="s">
        <v>62</v>
      </c>
      <c r="T16" s="104" t="s">
        <v>38</v>
      </c>
      <c r="U16" s="104" t="s">
        <v>63</v>
      </c>
      <c r="V16" s="104">
        <v>1</v>
      </c>
      <c r="W16" s="1479" t="s">
        <v>64</v>
      </c>
      <c r="X16" s="1479" t="s">
        <v>69</v>
      </c>
      <c r="Y16" s="1479" t="s">
        <v>65</v>
      </c>
      <c r="Z16" s="1479" t="s">
        <v>66</v>
      </c>
      <c r="AA16" s="104" t="s">
        <v>70</v>
      </c>
      <c r="AB16" s="1479" t="s">
        <v>69</v>
      </c>
      <c r="AC16" s="47"/>
      <c r="AD16" s="105"/>
      <c r="AE16" s="105"/>
      <c r="AF16" s="105"/>
      <c r="AG16" s="105"/>
      <c r="AH16" s="105"/>
      <c r="AI16" s="105"/>
      <c r="AJ16" s="105"/>
      <c r="AK16" s="105"/>
      <c r="AL16" s="105"/>
      <c r="AM16" s="105"/>
      <c r="AN16" s="105"/>
      <c r="AO16" s="105"/>
      <c r="AP16" s="105"/>
      <c r="AQ16" s="105"/>
      <c r="AR16" s="105"/>
      <c r="AS16" s="90"/>
      <c r="AT16" s="90"/>
      <c r="AU16" s="90"/>
      <c r="AV16" s="90"/>
      <c r="AW16" s="90"/>
      <c r="AX16" s="90"/>
      <c r="AY16" s="90"/>
      <c r="AZ16" s="90"/>
      <c r="BA16" s="90"/>
      <c r="BB16" s="90"/>
      <c r="BC16" s="90"/>
      <c r="BD16" s="90"/>
      <c r="BE16" s="90"/>
      <c r="BF16" s="103"/>
    </row>
    <row r="17" spans="1:58" s="95" customFormat="1" ht="12">
      <c r="A17" s="1478"/>
      <c r="B17" s="1479"/>
      <c r="C17" s="1479"/>
      <c r="D17" s="1479"/>
      <c r="E17" s="106">
        <v>2</v>
      </c>
      <c r="F17" s="1479"/>
      <c r="G17" s="1479"/>
      <c r="H17" s="1479"/>
      <c r="I17" s="1479"/>
      <c r="J17" s="1479"/>
      <c r="K17" s="1479"/>
      <c r="L17" s="1479"/>
      <c r="M17" s="107" t="s">
        <v>50</v>
      </c>
      <c r="N17" s="1479"/>
      <c r="O17" s="1479"/>
      <c r="P17" s="1479"/>
      <c r="Q17" s="1479"/>
      <c r="R17" s="1479"/>
      <c r="S17" s="1479"/>
      <c r="T17" s="1490">
        <v>2</v>
      </c>
      <c r="U17" s="1490"/>
      <c r="V17" s="1490"/>
      <c r="W17" s="1479"/>
      <c r="X17" s="1479"/>
      <c r="Y17" s="1479"/>
      <c r="Z17" s="1479"/>
      <c r="AA17" s="107" t="s">
        <v>47</v>
      </c>
      <c r="AB17" s="1479"/>
      <c r="AC17" s="47"/>
      <c r="AD17" s="105"/>
      <c r="AE17" s="105"/>
      <c r="AF17" s="105"/>
      <c r="AG17" s="105"/>
      <c r="AH17" s="108"/>
      <c r="AI17" s="105"/>
      <c r="AJ17" s="105"/>
      <c r="AK17" s="105"/>
      <c r="AL17" s="105"/>
      <c r="AM17" s="105"/>
      <c r="AN17" s="105"/>
      <c r="AO17" s="105"/>
      <c r="AP17" s="105"/>
      <c r="AQ17" s="105"/>
      <c r="AR17" s="105"/>
      <c r="AS17" s="90"/>
      <c r="AT17" s="90"/>
      <c r="AU17" s="90"/>
      <c r="AV17" s="90"/>
      <c r="AW17" s="90"/>
      <c r="AX17" s="90"/>
      <c r="AY17" s="90"/>
      <c r="AZ17" s="90"/>
      <c r="BA17" s="90"/>
      <c r="BB17" s="90"/>
      <c r="BC17" s="90"/>
      <c r="BD17" s="90"/>
      <c r="BE17" s="90"/>
      <c r="BF17" s="103"/>
    </row>
    <row r="18" spans="1:58" s="95" customFormat="1" ht="11.25">
      <c r="A18" s="109"/>
      <c r="B18" s="90"/>
      <c r="C18" s="90"/>
      <c r="D18" s="90"/>
      <c r="E18" s="110"/>
      <c r="F18" s="90"/>
      <c r="G18" s="90"/>
      <c r="H18" s="90"/>
      <c r="I18" s="90"/>
      <c r="J18" s="90"/>
      <c r="K18" s="90"/>
      <c r="L18" s="90"/>
      <c r="M18" s="90"/>
      <c r="N18" s="90"/>
      <c r="O18" s="90"/>
      <c r="P18" s="90"/>
      <c r="Q18" s="90"/>
      <c r="R18" s="90"/>
      <c r="S18" s="90"/>
      <c r="T18" s="90"/>
      <c r="U18" s="90"/>
      <c r="V18" s="90"/>
      <c r="W18" s="90"/>
      <c r="X18" s="90"/>
      <c r="Y18" s="90"/>
      <c r="Z18" s="90"/>
      <c r="AA18" s="90"/>
      <c r="AB18" s="90"/>
      <c r="AC18" s="67"/>
      <c r="AD18" s="90"/>
      <c r="AE18" s="90"/>
      <c r="AF18" s="90"/>
      <c r="AG18" s="90"/>
      <c r="AH18" s="11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103"/>
    </row>
    <row r="19" spans="1:58" s="95" customFormat="1" ht="12">
      <c r="A19" s="111" t="s">
        <v>71</v>
      </c>
      <c r="B19" s="105"/>
      <c r="C19" s="105"/>
      <c r="D19" s="105"/>
      <c r="E19" s="108"/>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12"/>
      <c r="AD19" s="105"/>
      <c r="AE19" s="105"/>
      <c r="AF19" s="105"/>
      <c r="AG19" s="105"/>
      <c r="AH19" s="108"/>
      <c r="AI19" s="105"/>
      <c r="AJ19" s="105"/>
      <c r="AK19" s="105"/>
      <c r="AL19" s="105"/>
      <c r="AM19" s="105"/>
      <c r="AN19" s="105"/>
      <c r="AO19" s="105"/>
      <c r="AP19" s="113"/>
      <c r="AQ19" s="105"/>
      <c r="AR19" s="105"/>
      <c r="AS19" s="90"/>
      <c r="AT19" s="90"/>
      <c r="AU19" s="90"/>
      <c r="AV19" s="90"/>
      <c r="AW19" s="90"/>
      <c r="AX19" s="90"/>
      <c r="AY19" s="90"/>
      <c r="AZ19" s="90"/>
      <c r="BA19" s="90"/>
      <c r="BB19" s="90"/>
      <c r="BC19" s="90"/>
      <c r="BD19" s="90"/>
      <c r="BE19" s="90"/>
      <c r="BF19" s="114"/>
    </row>
    <row r="20" spans="1:58" s="67" customFormat="1" ht="11.25">
      <c r="A20" s="115"/>
      <c r="B20" s="95"/>
      <c r="C20" s="95"/>
      <c r="D20" s="95"/>
      <c r="E20" s="95"/>
      <c r="F20" s="95"/>
      <c r="G20" s="95"/>
      <c r="H20" s="116"/>
      <c r="I20" s="116"/>
      <c r="J20" s="116"/>
      <c r="K20" s="116"/>
      <c r="L20" s="116"/>
      <c r="M20" s="116"/>
      <c r="N20" s="116"/>
      <c r="O20" s="116"/>
      <c r="P20" s="116"/>
      <c r="Q20" s="116"/>
      <c r="R20" s="116"/>
      <c r="S20" s="116"/>
      <c r="T20" s="116"/>
      <c r="U20" s="116"/>
      <c r="V20" s="116"/>
      <c r="W20" s="116"/>
      <c r="X20" s="116"/>
      <c r="Y20" s="116"/>
      <c r="Z20" s="116"/>
      <c r="AA20" s="116"/>
      <c r="AB20" s="116"/>
      <c r="AC20" s="117"/>
      <c r="AD20" s="95"/>
      <c r="AE20" s="95"/>
      <c r="AF20" s="95"/>
      <c r="AG20" s="95"/>
      <c r="AH20" s="95"/>
      <c r="AI20" s="95"/>
      <c r="AJ20" s="95"/>
      <c r="AK20" s="95"/>
      <c r="AL20" s="116"/>
      <c r="AM20" s="116"/>
      <c r="AN20" s="116"/>
      <c r="AO20" s="116"/>
      <c r="AP20" s="116"/>
      <c r="AQ20" s="116"/>
      <c r="AR20" s="116"/>
      <c r="AS20" s="116"/>
      <c r="AT20" s="116"/>
      <c r="AU20" s="116"/>
      <c r="AV20" s="116"/>
      <c r="AW20" s="116"/>
      <c r="AX20" s="116"/>
      <c r="AY20" s="116"/>
      <c r="AZ20" s="116"/>
      <c r="BA20" s="116"/>
      <c r="BB20" s="116"/>
      <c r="BC20" s="116"/>
      <c r="BD20" s="116"/>
      <c r="BE20" s="116"/>
      <c r="BF20" s="118"/>
    </row>
    <row r="21" spans="1:58" s="67" customFormat="1" ht="12">
      <c r="A21" s="1478" t="s">
        <v>61</v>
      </c>
      <c r="B21" s="1479" t="s">
        <v>29</v>
      </c>
      <c r="C21" s="1492">
        <f>U10</f>
        <v>3.1749756060000003</v>
      </c>
      <c r="D21" s="1492"/>
      <c r="E21" s="1492"/>
      <c r="F21" s="1493" t="s">
        <v>62</v>
      </c>
      <c r="G21" s="119">
        <f>U11</f>
        <v>3.5</v>
      </c>
      <c r="H21" s="120"/>
      <c r="I21" s="1479" t="s">
        <v>63</v>
      </c>
      <c r="J21" s="1491">
        <f>U12</f>
        <v>1</v>
      </c>
      <c r="K21" s="1491"/>
      <c r="L21" s="1491"/>
      <c r="M21" s="1479" t="s">
        <v>63</v>
      </c>
      <c r="N21" s="1491">
        <f>AX7</f>
        <v>1</v>
      </c>
      <c r="O21" s="1491"/>
      <c r="P21" s="1479" t="s">
        <v>64</v>
      </c>
      <c r="Q21" s="1479" t="s">
        <v>65</v>
      </c>
      <c r="R21" s="1479" t="s">
        <v>66</v>
      </c>
      <c r="S21" s="121">
        <f>U7</f>
        <v>3.12642563</v>
      </c>
      <c r="T21" s="121"/>
      <c r="U21" s="121"/>
      <c r="V21" s="122"/>
      <c r="W21" s="1479" t="s">
        <v>67</v>
      </c>
      <c r="X21" s="1479" t="s">
        <v>62</v>
      </c>
      <c r="Y21" s="1491">
        <f>AX7</f>
        <v>1</v>
      </c>
      <c r="Z21" s="1491"/>
      <c r="AA21" s="1494" t="s">
        <v>72</v>
      </c>
      <c r="AB21" s="1491">
        <f>AX8</f>
        <v>4</v>
      </c>
      <c r="AC21" s="1491"/>
      <c r="AD21" s="1479" t="s">
        <v>73</v>
      </c>
      <c r="AE21" s="119">
        <f>AX8</f>
        <v>4</v>
      </c>
      <c r="AF21" s="119"/>
      <c r="AG21" s="123" t="s">
        <v>63</v>
      </c>
      <c r="AH21" s="124">
        <v>1</v>
      </c>
      <c r="AI21" s="1479" t="s">
        <v>64</v>
      </c>
      <c r="AJ21" s="1479" t="s">
        <v>69</v>
      </c>
      <c r="AK21" s="1479" t="s">
        <v>65</v>
      </c>
      <c r="AL21" s="1479" t="s">
        <v>66</v>
      </c>
      <c r="AM21" s="124" t="s">
        <v>62</v>
      </c>
      <c r="AN21" s="121">
        <f>AX9</f>
        <v>0.9379276889999999</v>
      </c>
      <c r="AO21" s="125"/>
      <c r="AP21" s="125"/>
      <c r="AQ21" s="124" t="s">
        <v>74</v>
      </c>
      <c r="AR21" s="1494" t="s">
        <v>69</v>
      </c>
      <c r="AS21" s="90"/>
      <c r="AT21" s="90"/>
      <c r="AU21" s="1495"/>
      <c r="AV21" s="126"/>
      <c r="AW21" s="126"/>
      <c r="AX21" s="126"/>
      <c r="AY21" s="126"/>
      <c r="AZ21" s="126"/>
      <c r="BA21" s="126"/>
      <c r="BB21" s="126"/>
      <c r="BC21" s="126"/>
      <c r="BD21" s="126"/>
      <c r="BE21" s="126"/>
      <c r="BF21" s="118"/>
    </row>
    <row r="22" spans="1:58" s="95" customFormat="1" ht="12">
      <c r="A22" s="1478"/>
      <c r="B22" s="1479"/>
      <c r="C22" s="1492"/>
      <c r="D22" s="1492"/>
      <c r="E22" s="1492"/>
      <c r="F22" s="1493"/>
      <c r="G22" s="127">
        <v>2</v>
      </c>
      <c r="H22" s="127"/>
      <c r="I22" s="1479"/>
      <c r="J22" s="1491"/>
      <c r="K22" s="1491"/>
      <c r="L22" s="1491"/>
      <c r="M22" s="1479"/>
      <c r="N22" s="1491"/>
      <c r="O22" s="1491"/>
      <c r="P22" s="1479"/>
      <c r="Q22" s="1479"/>
      <c r="R22" s="1479"/>
      <c r="S22" s="128">
        <f>U11</f>
        <v>3.5</v>
      </c>
      <c r="T22" s="129"/>
      <c r="U22" s="127"/>
      <c r="V22" s="127"/>
      <c r="W22" s="1479"/>
      <c r="X22" s="1479"/>
      <c r="Y22" s="1491"/>
      <c r="Z22" s="1491"/>
      <c r="AA22" s="1494"/>
      <c r="AB22" s="1491"/>
      <c r="AC22" s="1491"/>
      <c r="AD22" s="1479"/>
      <c r="AE22" s="129">
        <v>2</v>
      </c>
      <c r="AF22" s="129"/>
      <c r="AG22" s="129"/>
      <c r="AH22" s="129"/>
      <c r="AI22" s="1479"/>
      <c r="AJ22" s="1479"/>
      <c r="AK22" s="1479"/>
      <c r="AL22" s="1479"/>
      <c r="AM22" s="130"/>
      <c r="AN22" s="131">
        <f>AX10</f>
        <v>0.78160640749999999</v>
      </c>
      <c r="AO22" s="129"/>
      <c r="AP22" s="129"/>
      <c r="AQ22" s="127"/>
      <c r="AR22" s="1494"/>
      <c r="AS22" s="90"/>
      <c r="AT22" s="90"/>
      <c r="AU22" s="1495"/>
      <c r="AV22" s="126"/>
      <c r="AW22" s="126"/>
      <c r="AX22" s="126"/>
      <c r="AY22" s="126"/>
      <c r="AZ22" s="126"/>
      <c r="BA22" s="126"/>
      <c r="BB22" s="126"/>
      <c r="BC22" s="126"/>
      <c r="BD22" s="126"/>
      <c r="BE22" s="126"/>
      <c r="BF22" s="114"/>
    </row>
    <row r="23" spans="1:58" s="67" customFormat="1" ht="11.25">
      <c r="A23" s="115"/>
      <c r="B23" s="95"/>
      <c r="C23" s="95"/>
      <c r="D23" s="95"/>
      <c r="E23" s="95"/>
      <c r="F23" s="95"/>
      <c r="G23" s="95"/>
      <c r="H23" s="116"/>
      <c r="I23" s="116"/>
      <c r="J23" s="116"/>
      <c r="K23" s="116"/>
      <c r="L23" s="116"/>
      <c r="M23" s="116"/>
      <c r="N23" s="116"/>
      <c r="O23" s="116"/>
      <c r="P23" s="116"/>
      <c r="Q23" s="116"/>
      <c r="R23" s="116"/>
      <c r="S23" s="116"/>
      <c r="T23" s="116"/>
      <c r="U23" s="116"/>
      <c r="V23" s="116"/>
      <c r="W23" s="116"/>
      <c r="X23" s="116"/>
      <c r="Y23" s="116"/>
      <c r="Z23" s="116"/>
      <c r="AA23" s="116"/>
      <c r="AB23" s="116"/>
      <c r="AC23" s="117"/>
      <c r="AD23" s="95"/>
      <c r="AE23" s="95"/>
      <c r="AF23" s="95"/>
      <c r="AG23" s="95"/>
      <c r="AH23" s="95"/>
      <c r="AI23" s="95"/>
      <c r="AJ23" s="95"/>
      <c r="AK23" s="95"/>
      <c r="AL23" s="116"/>
      <c r="AM23" s="116"/>
      <c r="AN23" s="116"/>
      <c r="AO23" s="116"/>
      <c r="AP23" s="116"/>
      <c r="AQ23" s="116"/>
      <c r="AR23" s="116"/>
      <c r="AS23" s="116"/>
      <c r="AT23" s="116"/>
      <c r="AU23" s="116"/>
      <c r="AV23" s="116"/>
      <c r="AW23" s="116"/>
      <c r="AX23" s="116"/>
      <c r="AY23" s="116"/>
      <c r="AZ23" s="116"/>
      <c r="BA23" s="116"/>
      <c r="BB23" s="116"/>
      <c r="BC23" s="116"/>
      <c r="BD23" s="116"/>
      <c r="BE23" s="116"/>
      <c r="BF23" s="118"/>
    </row>
    <row r="24" spans="1:58" s="67" customFormat="1" ht="12">
      <c r="A24" s="1478" t="s">
        <v>61</v>
      </c>
      <c r="B24" s="1479" t="s">
        <v>29</v>
      </c>
      <c r="C24" s="1492">
        <f>C21</f>
        <v>3.1749756060000003</v>
      </c>
      <c r="D24" s="1492"/>
      <c r="E24" s="1492"/>
      <c r="F24" s="1493" t="s">
        <v>62</v>
      </c>
      <c r="G24" s="1491">
        <f>G21/G22</f>
        <v>1.75</v>
      </c>
      <c r="H24" s="1491"/>
      <c r="I24" s="1479" t="s">
        <v>63</v>
      </c>
      <c r="J24" s="1491">
        <f>J21</f>
        <v>1</v>
      </c>
      <c r="K24" s="1491"/>
      <c r="L24" s="1491"/>
      <c r="M24" s="1479" t="s">
        <v>63</v>
      </c>
      <c r="N24" s="1491">
        <f>N21</f>
        <v>1</v>
      </c>
      <c r="O24" s="1491"/>
      <c r="P24" s="1479" t="s">
        <v>64</v>
      </c>
      <c r="Q24" s="1479" t="s">
        <v>65</v>
      </c>
      <c r="R24" s="1479" t="s">
        <v>66</v>
      </c>
      <c r="S24" s="1492">
        <f>S21/S22</f>
        <v>0.89326446571428575</v>
      </c>
      <c r="T24" s="1492"/>
      <c r="U24" s="1492"/>
      <c r="V24" s="1492"/>
      <c r="W24" s="1479" t="s">
        <v>67</v>
      </c>
      <c r="X24" s="1479" t="s">
        <v>62</v>
      </c>
      <c r="Y24" s="1491">
        <f>Y21</f>
        <v>1</v>
      </c>
      <c r="Z24" s="1491"/>
      <c r="AA24" s="1479" t="s">
        <v>75</v>
      </c>
      <c r="AB24" s="1491">
        <f>AB21</f>
        <v>4</v>
      </c>
      <c r="AC24" s="1491"/>
      <c r="AD24" s="1479" t="s">
        <v>73</v>
      </c>
      <c r="AE24" s="119">
        <f>AE21+AH21</f>
        <v>5</v>
      </c>
      <c r="AF24" s="119"/>
      <c r="AG24" s="125"/>
      <c r="AH24" s="1479" t="s">
        <v>64</v>
      </c>
      <c r="AI24" s="1479" t="s">
        <v>69</v>
      </c>
      <c r="AJ24" s="1479" t="s">
        <v>65</v>
      </c>
      <c r="AK24" s="1479" t="s">
        <v>66</v>
      </c>
      <c r="AL24" s="121">
        <f>AN21*AN21</f>
        <v>0.87970834979288048</v>
      </c>
      <c r="AM24" s="125"/>
      <c r="AN24" s="125"/>
      <c r="AO24" s="125"/>
      <c r="AP24" s="1479" t="s">
        <v>69</v>
      </c>
      <c r="AQ24" s="94"/>
      <c r="AR24" s="94"/>
      <c r="AS24" s="132"/>
      <c r="AT24" s="132"/>
      <c r="AU24" s="132"/>
      <c r="AV24" s="132"/>
      <c r="AW24" s="1495"/>
      <c r="AX24" s="126"/>
      <c r="AY24" s="126"/>
      <c r="AZ24" s="126"/>
      <c r="BA24" s="126"/>
      <c r="BB24" s="126"/>
      <c r="BC24" s="126"/>
      <c r="BD24" s="126"/>
      <c r="BE24" s="126"/>
      <c r="BF24" s="118"/>
    </row>
    <row r="25" spans="1:58" s="95" customFormat="1" ht="12">
      <c r="A25" s="1478"/>
      <c r="B25" s="1479"/>
      <c r="C25" s="1492"/>
      <c r="D25" s="1492"/>
      <c r="E25" s="1492"/>
      <c r="F25" s="1493"/>
      <c r="G25" s="1491"/>
      <c r="H25" s="1491"/>
      <c r="I25" s="1479"/>
      <c r="J25" s="1491"/>
      <c r="K25" s="1491"/>
      <c r="L25" s="1491"/>
      <c r="M25" s="1479"/>
      <c r="N25" s="1491"/>
      <c r="O25" s="1491"/>
      <c r="P25" s="1479"/>
      <c r="Q25" s="1479"/>
      <c r="R25" s="1479"/>
      <c r="S25" s="1492"/>
      <c r="T25" s="1492"/>
      <c r="U25" s="1492"/>
      <c r="V25" s="1492"/>
      <c r="W25" s="1479"/>
      <c r="X25" s="1479"/>
      <c r="Y25" s="1491"/>
      <c r="Z25" s="1491"/>
      <c r="AA25" s="1479"/>
      <c r="AB25" s="1491"/>
      <c r="AC25" s="1491"/>
      <c r="AD25" s="1479"/>
      <c r="AE25" s="129">
        <v>2</v>
      </c>
      <c r="AF25" s="129"/>
      <c r="AG25" s="129"/>
      <c r="AH25" s="1479"/>
      <c r="AI25" s="1479"/>
      <c r="AJ25" s="1479"/>
      <c r="AK25" s="1479"/>
      <c r="AL25" s="131">
        <f>AN22</f>
        <v>0.78160640749999999</v>
      </c>
      <c r="AM25" s="129"/>
      <c r="AN25" s="129"/>
      <c r="AO25" s="129"/>
      <c r="AP25" s="1479"/>
      <c r="AQ25" s="133"/>
      <c r="AR25" s="133"/>
      <c r="AS25" s="132"/>
      <c r="AT25" s="132"/>
      <c r="AU25" s="126"/>
      <c r="AV25" s="126"/>
      <c r="AW25" s="1495"/>
      <c r="AX25" s="126"/>
      <c r="AY25" s="126"/>
      <c r="AZ25" s="126"/>
      <c r="BA25" s="126"/>
      <c r="BB25" s="126"/>
      <c r="BC25" s="126"/>
      <c r="BD25" s="126"/>
      <c r="BE25" s="126"/>
      <c r="BF25" s="134"/>
    </row>
    <row r="26" spans="1:58" s="67" customFormat="1" ht="11.25">
      <c r="A26" s="115"/>
      <c r="B26" s="95"/>
      <c r="C26" s="95"/>
      <c r="D26" s="95"/>
      <c r="E26" s="95"/>
      <c r="F26" s="95"/>
      <c r="G26" s="95"/>
      <c r="H26" s="135"/>
      <c r="I26" s="135"/>
      <c r="J26" s="135"/>
      <c r="K26" s="135"/>
      <c r="L26" s="135"/>
      <c r="M26" s="135"/>
      <c r="N26" s="135"/>
      <c r="O26" s="135"/>
      <c r="P26" s="135"/>
      <c r="Q26" s="135"/>
      <c r="R26" s="135"/>
      <c r="S26" s="135"/>
      <c r="T26" s="135"/>
      <c r="U26" s="135"/>
      <c r="V26" s="135"/>
      <c r="W26" s="135"/>
      <c r="X26" s="135"/>
      <c r="Y26" s="135"/>
      <c r="Z26" s="135"/>
      <c r="AA26" s="135"/>
      <c r="AB26" s="135"/>
      <c r="AC26" s="117"/>
      <c r="AD26" s="95"/>
      <c r="AE26" s="95"/>
      <c r="AF26" s="95"/>
      <c r="AG26" s="95"/>
      <c r="AH26" s="95"/>
      <c r="AI26" s="95"/>
      <c r="AJ26" s="95"/>
      <c r="AK26" s="95"/>
      <c r="AL26" s="135"/>
      <c r="AM26" s="135"/>
      <c r="AN26" s="135"/>
      <c r="AO26" s="135"/>
      <c r="AP26" s="135"/>
      <c r="AQ26" s="135"/>
      <c r="AR26" s="135"/>
      <c r="AS26" s="135"/>
      <c r="AT26" s="135"/>
      <c r="AU26" s="135"/>
      <c r="AV26" s="135"/>
      <c r="AW26" s="135"/>
      <c r="AX26" s="135"/>
      <c r="AY26" s="135"/>
      <c r="AZ26" s="135"/>
      <c r="BA26" s="135"/>
      <c r="BB26" s="135"/>
      <c r="BC26" s="135"/>
      <c r="BD26" s="135"/>
      <c r="BE26" s="135"/>
      <c r="BF26" s="118"/>
    </row>
    <row r="27" spans="1:58" s="67" customFormat="1" ht="12">
      <c r="A27" s="136" t="s">
        <v>61</v>
      </c>
      <c r="B27" s="105" t="s">
        <v>29</v>
      </c>
      <c r="C27" s="137">
        <f>C24</f>
        <v>3.1749756060000003</v>
      </c>
      <c r="D27" s="137"/>
      <c r="E27" s="137"/>
      <c r="F27" s="138" t="s">
        <v>62</v>
      </c>
      <c r="G27" s="139">
        <f>G24+J24+N24</f>
        <v>3.75</v>
      </c>
      <c r="H27" s="139"/>
      <c r="I27" s="105" t="s">
        <v>64</v>
      </c>
      <c r="J27" s="105" t="s">
        <v>65</v>
      </c>
      <c r="K27" s="105" t="s">
        <v>66</v>
      </c>
      <c r="L27" s="137">
        <f>S24</f>
        <v>0.89326446571428575</v>
      </c>
      <c r="M27" s="94"/>
      <c r="N27" s="139"/>
      <c r="O27" s="105" t="s">
        <v>67</v>
      </c>
      <c r="P27" s="105" t="s">
        <v>62</v>
      </c>
      <c r="Q27" s="139">
        <f>Y24</f>
        <v>1</v>
      </c>
      <c r="R27" s="94"/>
      <c r="S27" s="137"/>
      <c r="T27" s="105" t="s">
        <v>64</v>
      </c>
      <c r="U27" s="140" t="s">
        <v>62</v>
      </c>
      <c r="V27" s="139">
        <f>AB24</f>
        <v>4</v>
      </c>
      <c r="W27" s="94"/>
      <c r="X27" s="94"/>
      <c r="Y27" s="105" t="s">
        <v>64</v>
      </c>
      <c r="Z27" s="141" t="s">
        <v>62</v>
      </c>
      <c r="AA27" s="142">
        <f>AE24/AE25</f>
        <v>2.5</v>
      </c>
      <c r="AB27" s="139"/>
      <c r="AC27" s="141" t="s">
        <v>64</v>
      </c>
      <c r="AD27" s="105" t="s">
        <v>69</v>
      </c>
      <c r="AE27" s="141" t="s">
        <v>65</v>
      </c>
      <c r="AF27" s="105" t="s">
        <v>66</v>
      </c>
      <c r="AG27" s="143">
        <f>AL24/AL25</f>
        <v>1.1255132267999997</v>
      </c>
      <c r="AH27" s="94"/>
      <c r="AI27" s="94"/>
      <c r="AJ27" s="94"/>
      <c r="AK27" s="105" t="s">
        <v>69</v>
      </c>
      <c r="AL27" s="144"/>
      <c r="AM27" s="94"/>
      <c r="AN27" s="94"/>
      <c r="AO27" s="94"/>
      <c r="AP27" s="94"/>
      <c r="AQ27" s="105"/>
      <c r="AR27" s="94"/>
      <c r="AS27" s="132"/>
      <c r="AT27" s="132"/>
      <c r="AU27" s="132"/>
      <c r="AV27" s="132"/>
      <c r="AW27" s="1495"/>
      <c r="AX27" s="126"/>
      <c r="AY27" s="126"/>
      <c r="AZ27" s="126"/>
      <c r="BA27" s="126"/>
      <c r="BB27" s="126"/>
      <c r="BC27" s="126"/>
      <c r="BD27" s="126"/>
      <c r="BE27" s="126"/>
      <c r="BF27" s="118"/>
    </row>
    <row r="28" spans="1:58" s="67" customFormat="1" ht="11.25">
      <c r="A28" s="109"/>
      <c r="B28" s="90"/>
      <c r="C28" s="145"/>
      <c r="D28" s="145"/>
      <c r="E28" s="145"/>
      <c r="F28" s="146"/>
      <c r="G28" s="117"/>
      <c r="H28" s="117"/>
      <c r="I28" s="90"/>
      <c r="J28" s="117"/>
      <c r="K28" s="117"/>
      <c r="L28" s="117"/>
      <c r="M28" s="90"/>
      <c r="N28" s="117"/>
      <c r="O28" s="117"/>
      <c r="P28" s="90"/>
      <c r="Q28" s="90"/>
      <c r="R28" s="90"/>
      <c r="S28" s="145"/>
      <c r="T28" s="145"/>
      <c r="U28" s="145"/>
      <c r="V28" s="145"/>
      <c r="W28" s="90"/>
      <c r="X28" s="90"/>
      <c r="Y28" s="117"/>
      <c r="Z28" s="117"/>
      <c r="AA28" s="90"/>
      <c r="AB28" s="117"/>
      <c r="AD28" s="147"/>
      <c r="AE28" s="92"/>
      <c r="AF28" s="92"/>
      <c r="AG28" s="92"/>
      <c r="AH28" s="90"/>
      <c r="AI28" s="90"/>
      <c r="AJ28" s="90"/>
      <c r="AK28" s="90"/>
      <c r="AL28" s="148"/>
      <c r="AM28" s="92"/>
      <c r="AN28" s="92"/>
      <c r="AO28" s="92"/>
      <c r="AP28" s="92"/>
      <c r="AQ28" s="90"/>
      <c r="AR28" s="132"/>
      <c r="AS28" s="132"/>
      <c r="AT28" s="132"/>
      <c r="AU28" s="126"/>
      <c r="AV28" s="126"/>
      <c r="AW28" s="1495"/>
      <c r="AX28" s="126"/>
      <c r="AY28" s="126"/>
      <c r="AZ28" s="126"/>
      <c r="BA28" s="126"/>
      <c r="BB28" s="126"/>
      <c r="BC28" s="126"/>
      <c r="BD28" s="126"/>
      <c r="BE28" s="126"/>
      <c r="BF28" s="118"/>
    </row>
    <row r="29" spans="1:58" s="67" customFormat="1">
      <c r="A29" s="136" t="s">
        <v>61</v>
      </c>
      <c r="B29" s="105" t="s">
        <v>29</v>
      </c>
      <c r="C29" s="137">
        <f>C27*G27</f>
        <v>11.9061585225</v>
      </c>
      <c r="D29" s="137"/>
      <c r="E29" s="137"/>
      <c r="F29" s="138" t="s">
        <v>65</v>
      </c>
      <c r="G29" s="105" t="s">
        <v>62</v>
      </c>
      <c r="H29" s="137">
        <f>L27</f>
        <v>0.89326446571428575</v>
      </c>
      <c r="I29" s="94"/>
      <c r="J29" s="94"/>
      <c r="K29" s="105" t="s">
        <v>67</v>
      </c>
      <c r="L29" s="142">
        <f>Q27*V27*AA27</f>
        <v>10</v>
      </c>
      <c r="M29" s="94"/>
      <c r="N29" s="139" t="s">
        <v>64</v>
      </c>
      <c r="O29" s="105" t="s">
        <v>65</v>
      </c>
      <c r="P29" s="143">
        <f>AG27</f>
        <v>1.1255132267999997</v>
      </c>
      <c r="Q29" s="139"/>
      <c r="R29" s="94"/>
      <c r="S29" s="137"/>
      <c r="T29" s="105" t="s">
        <v>64</v>
      </c>
      <c r="U29" s="140"/>
      <c r="V29" s="139"/>
      <c r="W29" s="94"/>
      <c r="X29" s="94"/>
      <c r="Y29" s="105"/>
      <c r="Z29" s="141"/>
      <c r="AA29" s="149" t="s">
        <v>61</v>
      </c>
      <c r="AB29" s="105" t="s">
        <v>29</v>
      </c>
      <c r="AC29" s="137">
        <f>C29</f>
        <v>11.9061585225</v>
      </c>
      <c r="AD29" s="137"/>
      <c r="AE29" s="137"/>
      <c r="AF29" s="137"/>
      <c r="AG29" s="138" t="s">
        <v>65</v>
      </c>
      <c r="AH29" s="143">
        <f>H29*L29</f>
        <v>8.9326446571428573</v>
      </c>
      <c r="AI29" s="94"/>
      <c r="AJ29" s="94"/>
      <c r="AK29" s="94"/>
      <c r="AL29" s="105" t="s">
        <v>65</v>
      </c>
      <c r="AM29" s="143">
        <f>P29</f>
        <v>1.1255132267999997</v>
      </c>
      <c r="AN29" s="139"/>
      <c r="AO29" s="94"/>
      <c r="AP29" s="94"/>
      <c r="AQ29" s="105"/>
      <c r="AR29" s="94"/>
      <c r="AS29" s="132"/>
      <c r="AT29" s="132"/>
      <c r="AU29" s="132"/>
      <c r="AV29" s="132"/>
      <c r="AW29" s="1496" t="s">
        <v>61</v>
      </c>
      <c r="AX29" s="1496"/>
      <c r="AY29" s="150" t="s">
        <v>29</v>
      </c>
      <c r="AZ29" s="151">
        <f>AC29-AH29-AM29</f>
        <v>1.8480006385571432</v>
      </c>
      <c r="BA29" s="151"/>
      <c r="BB29" s="151"/>
      <c r="BC29" s="151"/>
      <c r="BD29" s="151"/>
      <c r="BE29" s="126"/>
      <c r="BF29" s="134"/>
    </row>
    <row r="30" spans="1:58" s="67" customFormat="1" ht="11.25">
      <c r="A30" s="101"/>
      <c r="H30" s="135"/>
      <c r="I30" s="135"/>
      <c r="J30" s="135"/>
      <c r="K30" s="135"/>
      <c r="L30" s="135"/>
      <c r="M30" s="135"/>
      <c r="N30" s="135"/>
      <c r="O30" s="135"/>
      <c r="P30" s="135"/>
      <c r="Q30" s="135"/>
      <c r="R30" s="135"/>
      <c r="S30" s="135"/>
      <c r="T30" s="135"/>
      <c r="U30" s="135"/>
      <c r="V30" s="135"/>
      <c r="W30" s="135"/>
      <c r="X30" s="135"/>
      <c r="Y30" s="135"/>
      <c r="Z30" s="135"/>
      <c r="AA30" s="135"/>
      <c r="AB30" s="135"/>
      <c r="AL30" s="135"/>
      <c r="AM30" s="135"/>
      <c r="AN30" s="135"/>
      <c r="AO30" s="135"/>
      <c r="AP30" s="135"/>
      <c r="AV30" s="135"/>
      <c r="AW30" s="135"/>
      <c r="AX30" s="135"/>
      <c r="AY30" s="135"/>
      <c r="AZ30" s="135"/>
      <c r="BA30" s="135"/>
      <c r="BB30" s="135"/>
      <c r="BC30" s="135"/>
      <c r="BD30" s="135"/>
      <c r="BE30" s="135"/>
      <c r="BF30" s="152"/>
    </row>
    <row r="31" spans="1:58" s="67" customFormat="1" ht="12">
      <c r="A31" s="153" t="s">
        <v>76</v>
      </c>
      <c r="B31" s="47"/>
      <c r="C31" s="47"/>
      <c r="D31" s="47"/>
      <c r="E31" s="47"/>
      <c r="F31" s="47"/>
      <c r="G31" s="47"/>
      <c r="H31" s="47"/>
      <c r="I31" s="47"/>
      <c r="J31" s="47"/>
      <c r="K31" s="47"/>
      <c r="L31" s="47"/>
      <c r="M31" s="47"/>
      <c r="N31" s="47"/>
      <c r="O31" s="47"/>
      <c r="P31" s="154" t="s">
        <v>71</v>
      </c>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BF31" s="152"/>
    </row>
    <row r="32" spans="1:58" s="67" customFormat="1" ht="11.25" customHeight="1">
      <c r="A32" s="101"/>
      <c r="AC32" s="90"/>
      <c r="BF32" s="152"/>
    </row>
    <row r="33" spans="1:58" s="67" customFormat="1" ht="11.25" customHeight="1">
      <c r="A33" s="1478" t="s">
        <v>77</v>
      </c>
      <c r="B33" s="1479" t="s">
        <v>29</v>
      </c>
      <c r="C33" s="155" t="s">
        <v>61</v>
      </c>
      <c r="D33" s="155" t="s">
        <v>67</v>
      </c>
      <c r="E33" s="155" t="s">
        <v>57</v>
      </c>
      <c r="F33" s="47"/>
      <c r="G33" s="47"/>
      <c r="H33" s="47"/>
      <c r="I33" s="47"/>
      <c r="J33" s="47"/>
      <c r="K33" s="47"/>
      <c r="L33" s="47"/>
      <c r="M33" s="47"/>
      <c r="N33" s="47"/>
      <c r="O33" s="47"/>
      <c r="P33" s="1497" t="s">
        <v>77</v>
      </c>
      <c r="Q33" s="1479" t="s">
        <v>29</v>
      </c>
      <c r="R33" s="121">
        <f>AZ29</f>
        <v>1.8480006385571432</v>
      </c>
      <c r="S33" s="125"/>
      <c r="T33" s="125"/>
      <c r="U33" s="125"/>
      <c r="V33" s="123" t="s">
        <v>67</v>
      </c>
      <c r="W33" s="156">
        <f>AX12</f>
        <v>8.3333333333333332E-3</v>
      </c>
      <c r="X33" s="125"/>
      <c r="Y33" s="125"/>
      <c r="Z33" s="47"/>
      <c r="AA33" s="47"/>
      <c r="AB33" s="1497" t="s">
        <v>77</v>
      </c>
      <c r="AC33" s="1479" t="s">
        <v>29</v>
      </c>
      <c r="AD33" s="121">
        <f>R33*W33</f>
        <v>1.5400005321309527E-2</v>
      </c>
      <c r="AE33" s="125"/>
      <c r="AF33" s="125"/>
      <c r="AG33" s="125"/>
      <c r="AH33" s="47"/>
      <c r="AI33" s="47"/>
      <c r="AJ33" s="47"/>
      <c r="AK33" s="47"/>
      <c r="AL33" s="1497" t="s">
        <v>77</v>
      </c>
      <c r="AM33" s="1479" t="s">
        <v>29</v>
      </c>
      <c r="AN33" s="1492">
        <f>AD33/AD34</f>
        <v>4.8504326433900565E-3</v>
      </c>
      <c r="AO33" s="1492"/>
      <c r="AP33" s="1492"/>
      <c r="AQ33" s="1492"/>
      <c r="AR33" s="140"/>
      <c r="AW33" s="1496" t="s">
        <v>77</v>
      </c>
      <c r="AX33" s="1496"/>
      <c r="AY33" s="1496" t="s">
        <v>29</v>
      </c>
      <c r="AZ33" s="1501">
        <f>AN33</f>
        <v>4.8504326433900565E-3</v>
      </c>
      <c r="BA33" s="1501"/>
      <c r="BB33" s="1501"/>
      <c r="BC33" s="1501"/>
      <c r="BD33" s="1501"/>
      <c r="BF33" s="157"/>
    </row>
    <row r="34" spans="1:58" s="52" customFormat="1" ht="12">
      <c r="A34" s="1478"/>
      <c r="B34" s="1479"/>
      <c r="C34" s="158" t="s">
        <v>44</v>
      </c>
      <c r="D34" s="158"/>
      <c r="E34" s="158"/>
      <c r="F34" s="159"/>
      <c r="G34" s="159"/>
      <c r="H34" s="159"/>
      <c r="I34" s="47"/>
      <c r="J34" s="47"/>
      <c r="K34" s="47"/>
      <c r="L34" s="47"/>
      <c r="M34" s="47"/>
      <c r="N34" s="47"/>
      <c r="O34" s="47"/>
      <c r="P34" s="1497"/>
      <c r="Q34" s="1479"/>
      <c r="R34" s="160">
        <f>U10</f>
        <v>3.1749756060000003</v>
      </c>
      <c r="S34" s="161"/>
      <c r="T34" s="161"/>
      <c r="U34" s="161"/>
      <c r="V34" s="161"/>
      <c r="W34" s="161"/>
      <c r="X34" s="161"/>
      <c r="Y34" s="161"/>
      <c r="Z34" s="47"/>
      <c r="AA34" s="47"/>
      <c r="AB34" s="1497"/>
      <c r="AC34" s="1479"/>
      <c r="AD34" s="160">
        <f>R34</f>
        <v>3.1749756060000003</v>
      </c>
      <c r="AE34" s="161"/>
      <c r="AF34" s="161"/>
      <c r="AG34" s="161"/>
      <c r="AH34" s="47"/>
      <c r="AI34" s="47"/>
      <c r="AJ34" s="47"/>
      <c r="AK34" s="47"/>
      <c r="AL34" s="1497"/>
      <c r="AM34" s="1479"/>
      <c r="AN34" s="1492"/>
      <c r="AO34" s="1492"/>
      <c r="AP34" s="1492"/>
      <c r="AQ34" s="1492"/>
      <c r="AR34" s="140"/>
      <c r="AS34" s="67"/>
      <c r="AT34" s="67"/>
      <c r="AU34" s="67"/>
      <c r="AV34" s="67"/>
      <c r="AW34" s="1496"/>
      <c r="AX34" s="1496"/>
      <c r="AY34" s="1496"/>
      <c r="AZ34" s="1501"/>
      <c r="BA34" s="1501"/>
      <c r="BB34" s="1501"/>
      <c r="BC34" s="1501"/>
      <c r="BD34" s="1501"/>
      <c r="BE34" s="162"/>
      <c r="BF34" s="157"/>
    </row>
    <row r="35" spans="1:58" s="167" customFormat="1" ht="11.25">
      <c r="A35" s="163"/>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5"/>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6"/>
    </row>
    <row r="36" spans="1:58" s="167" customFormat="1" ht="24.95" customHeight="1">
      <c r="A36" s="1498" t="s">
        <v>78</v>
      </c>
      <c r="B36" s="1499"/>
      <c r="C36" s="1499"/>
      <c r="D36" s="1499"/>
      <c r="E36" s="1499"/>
      <c r="F36" s="1499"/>
      <c r="G36" s="1499"/>
      <c r="H36" s="1499"/>
      <c r="I36" s="1499"/>
      <c r="J36" s="1499"/>
      <c r="K36" s="1499"/>
      <c r="L36" s="1499"/>
      <c r="M36" s="1499"/>
      <c r="N36" s="1499"/>
      <c r="O36" s="1499"/>
      <c r="P36" s="1499"/>
      <c r="Q36" s="1499"/>
      <c r="R36" s="1499"/>
      <c r="S36" s="1499"/>
      <c r="T36" s="1499"/>
      <c r="U36" s="1499"/>
      <c r="V36" s="1499"/>
      <c r="W36" s="1499"/>
      <c r="X36" s="1499"/>
      <c r="Y36" s="1499"/>
      <c r="Z36" s="1499"/>
      <c r="AA36" s="1499"/>
      <c r="AB36" s="1499"/>
      <c r="AC36" s="1499"/>
      <c r="AD36" s="1499"/>
      <c r="AE36" s="1499"/>
      <c r="AF36" s="1499"/>
      <c r="AG36" s="1499"/>
      <c r="AH36" s="1499"/>
      <c r="AI36" s="1499"/>
      <c r="AJ36" s="1499"/>
      <c r="AK36" s="1499"/>
      <c r="AL36" s="1499"/>
      <c r="AM36" s="1499"/>
      <c r="AN36" s="1499"/>
      <c r="AO36" s="1499"/>
      <c r="AP36" s="1499"/>
      <c r="AQ36" s="1499"/>
      <c r="AR36" s="1499"/>
      <c r="AS36" s="1499"/>
      <c r="AT36" s="1499"/>
      <c r="AU36" s="1499"/>
      <c r="AV36" s="1499"/>
      <c r="AW36" s="1499"/>
      <c r="AX36" s="1499"/>
      <c r="AY36" s="1499"/>
      <c r="AZ36" s="1499"/>
      <c r="BA36" s="1499"/>
      <c r="BB36" s="1499"/>
      <c r="BC36" s="1499"/>
      <c r="BD36" s="1499"/>
      <c r="BE36" s="1499"/>
      <c r="BF36" s="1500"/>
    </row>
    <row r="37" spans="1:58" s="172" customFormat="1" ht="9.9499999999999993" customHeigh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c r="AB37" s="168"/>
      <c r="AC37" s="170"/>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71"/>
    </row>
    <row r="38" spans="1:58">
      <c r="A38" s="172"/>
      <c r="B38" s="172"/>
      <c r="C38" s="172"/>
      <c r="D38" s="172"/>
      <c r="E38" s="172"/>
      <c r="F38" s="172"/>
      <c r="G38" s="172"/>
      <c r="H38" s="171"/>
      <c r="I38" s="171"/>
      <c r="J38" s="171"/>
      <c r="K38" s="171"/>
      <c r="L38" s="171"/>
      <c r="M38" s="171"/>
      <c r="N38" s="171"/>
      <c r="O38" s="171"/>
      <c r="P38" s="171"/>
      <c r="Q38" s="171"/>
      <c r="R38" s="171"/>
      <c r="S38" s="171"/>
      <c r="T38" s="171"/>
      <c r="U38" s="171"/>
      <c r="V38" s="171"/>
      <c r="W38" s="171"/>
      <c r="X38" s="171"/>
      <c r="Y38" s="173"/>
      <c r="Z38" s="173" t="s">
        <v>79</v>
      </c>
      <c r="AA38" s="170">
        <f ca="1">TODAY()</f>
        <v>41647</v>
      </c>
      <c r="AB38" s="170"/>
      <c r="AC38" s="174"/>
      <c r="AD38" s="170"/>
      <c r="AE38" s="170"/>
      <c r="AF38" s="170"/>
      <c r="AG38" s="170"/>
      <c r="AH38" s="170"/>
      <c r="AI38" s="170"/>
      <c r="AJ38" s="170"/>
      <c r="AK38" s="175"/>
      <c r="AL38" s="175"/>
      <c r="AM38" s="175"/>
      <c r="AN38" s="176"/>
      <c r="AO38" s="171"/>
      <c r="AP38" s="171"/>
      <c r="AQ38" s="171"/>
      <c r="AR38" s="171"/>
      <c r="AS38" s="171"/>
      <c r="AT38" s="171"/>
      <c r="AU38" s="171"/>
      <c r="AV38" s="171"/>
      <c r="AW38" s="171"/>
      <c r="AX38" s="171"/>
      <c r="AY38" s="171"/>
      <c r="AZ38" s="171"/>
      <c r="BA38" s="171"/>
      <c r="BB38" s="171"/>
      <c r="BC38" s="171"/>
      <c r="BD38" s="171"/>
      <c r="BE38" s="171"/>
      <c r="BF38" s="174"/>
    </row>
    <row r="39" spans="1:58" ht="42.95" customHeight="1">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row>
    <row r="40" spans="1:58">
      <c r="A40" s="15" t="s">
        <v>80</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row>
  </sheetData>
  <mergeCells count="91">
    <mergeCell ref="A36:BF36"/>
    <mergeCell ref="AL33:AL34"/>
    <mergeCell ref="AM33:AM34"/>
    <mergeCell ref="AN33:AQ34"/>
    <mergeCell ref="AW33:AX34"/>
    <mergeCell ref="AY33:AY34"/>
    <mergeCell ref="AZ33:BD34"/>
    <mergeCell ref="AP24:AP25"/>
    <mergeCell ref="AW24:AW25"/>
    <mergeCell ref="AW27:AW28"/>
    <mergeCell ref="AW29:AX29"/>
    <mergeCell ref="A33:A34"/>
    <mergeCell ref="B33:B34"/>
    <mergeCell ref="P33:P34"/>
    <mergeCell ref="Q33:Q34"/>
    <mergeCell ref="AB33:AB34"/>
    <mergeCell ref="AC33:AC34"/>
    <mergeCell ref="AB24:AC25"/>
    <mergeCell ref="AD24:AD25"/>
    <mergeCell ref="AH24:AH25"/>
    <mergeCell ref="AI24:AI25"/>
    <mergeCell ref="AJ24:AJ25"/>
    <mergeCell ref="AK24:AK25"/>
    <mergeCell ref="AA24:AA25"/>
    <mergeCell ref="I24:I25"/>
    <mergeCell ref="J24:L25"/>
    <mergeCell ref="M24:M25"/>
    <mergeCell ref="N24:O25"/>
    <mergeCell ref="P24:P25"/>
    <mergeCell ref="Q24:Q25"/>
    <mergeCell ref="R24:R25"/>
    <mergeCell ref="S24:V25"/>
    <mergeCell ref="W24:W25"/>
    <mergeCell ref="X24:X25"/>
    <mergeCell ref="Y24:Z25"/>
    <mergeCell ref="AJ21:AJ22"/>
    <mergeCell ref="AK21:AK22"/>
    <mergeCell ref="AL21:AL22"/>
    <mergeCell ref="AR21:AR22"/>
    <mergeCell ref="AU21:AU22"/>
    <mergeCell ref="A24:A25"/>
    <mergeCell ref="B24:B25"/>
    <mergeCell ref="C24:E25"/>
    <mergeCell ref="F24:F25"/>
    <mergeCell ref="G24:H25"/>
    <mergeCell ref="AI21:AI22"/>
    <mergeCell ref="M21:M22"/>
    <mergeCell ref="N21:O22"/>
    <mergeCell ref="P21:P22"/>
    <mergeCell ref="Q21:Q22"/>
    <mergeCell ref="R21:R22"/>
    <mergeCell ref="W21:W22"/>
    <mergeCell ref="X21:X22"/>
    <mergeCell ref="Y21:Z22"/>
    <mergeCell ref="AA21:AA22"/>
    <mergeCell ref="AB21:AC22"/>
    <mergeCell ref="AD21:AD22"/>
    <mergeCell ref="A21:A22"/>
    <mergeCell ref="B21:B22"/>
    <mergeCell ref="C21:E22"/>
    <mergeCell ref="F21:F22"/>
    <mergeCell ref="I21:I22"/>
    <mergeCell ref="J21:L22"/>
    <mergeCell ref="W16:W17"/>
    <mergeCell ref="X16:X17"/>
    <mergeCell ref="Y16:Y17"/>
    <mergeCell ref="Z16:Z17"/>
    <mergeCell ref="L16:L17"/>
    <mergeCell ref="AB16:AB17"/>
    <mergeCell ref="T17:V17"/>
    <mergeCell ref="N16:N17"/>
    <mergeCell ref="O16:O17"/>
    <mergeCell ref="P16:P17"/>
    <mergeCell ref="Q16:Q17"/>
    <mergeCell ref="R16:R17"/>
    <mergeCell ref="S16:S17"/>
    <mergeCell ref="G16:G17"/>
    <mergeCell ref="H16:H17"/>
    <mergeCell ref="I16:I17"/>
    <mergeCell ref="J16:J17"/>
    <mergeCell ref="K16:K17"/>
    <mergeCell ref="E1:J1"/>
    <mergeCell ref="K1:AC1"/>
    <mergeCell ref="AD1:AX1"/>
    <mergeCell ref="E2:J2"/>
    <mergeCell ref="E3:J3"/>
    <mergeCell ref="A16:A17"/>
    <mergeCell ref="B16:B17"/>
    <mergeCell ref="C16:C17"/>
    <mergeCell ref="D16:D17"/>
    <mergeCell ref="F16:F17"/>
  </mergeCells>
  <printOptions horizontalCentered="1"/>
  <pageMargins left="0.39370078740157483" right="0.39370078740157483" top="0.39370078740157483" bottom="0.39370078740157483"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F21" sqref="F21"/>
    </sheetView>
  </sheetViews>
  <sheetFormatPr baseColWidth="10" defaultRowHeight="12.75"/>
  <cols>
    <col min="1" max="1" width="10.7109375" style="180" customWidth="1"/>
    <col min="2" max="2" width="25.7109375" style="180" customWidth="1"/>
    <col min="3" max="3" width="19.7109375" style="180" customWidth="1"/>
    <col min="4" max="4" width="3.7109375" style="180" customWidth="1"/>
    <col min="5" max="5" width="3.5703125" style="180" bestFit="1" customWidth="1"/>
    <col min="6" max="6" width="11.7109375" style="180" customWidth="1"/>
    <col min="7" max="7" width="10.7109375" style="180" customWidth="1"/>
    <col min="8" max="8" width="11.7109375" style="180" customWidth="1"/>
    <col min="9" max="256" width="11.42578125" style="180"/>
    <col min="257" max="257" width="10.7109375" style="180" customWidth="1"/>
    <col min="258" max="258" width="25.7109375" style="180" customWidth="1"/>
    <col min="259" max="259" width="19.7109375" style="180" customWidth="1"/>
    <col min="260" max="260" width="3.7109375" style="180" customWidth="1"/>
    <col min="261" max="261" width="3.5703125" style="180" bestFit="1" customWidth="1"/>
    <col min="262" max="262" width="11.7109375" style="180" customWidth="1"/>
    <col min="263" max="263" width="10.7109375" style="180" customWidth="1"/>
    <col min="264" max="264" width="11.7109375" style="180" customWidth="1"/>
    <col min="265" max="512" width="11.42578125" style="180"/>
    <col min="513" max="513" width="10.7109375" style="180" customWidth="1"/>
    <col min="514" max="514" width="25.7109375" style="180" customWidth="1"/>
    <col min="515" max="515" width="19.7109375" style="180" customWidth="1"/>
    <col min="516" max="516" width="3.7109375" style="180" customWidth="1"/>
    <col min="517" max="517" width="3.5703125" style="180" bestFit="1" customWidth="1"/>
    <col min="518" max="518" width="11.7109375" style="180" customWidth="1"/>
    <col min="519" max="519" width="10.7109375" style="180" customWidth="1"/>
    <col min="520" max="520" width="11.7109375" style="180" customWidth="1"/>
    <col min="521" max="768" width="11.42578125" style="180"/>
    <col min="769" max="769" width="10.7109375" style="180" customWidth="1"/>
    <col min="770" max="770" width="25.7109375" style="180" customWidth="1"/>
    <col min="771" max="771" width="19.7109375" style="180" customWidth="1"/>
    <col min="772" max="772" width="3.7109375" style="180" customWidth="1"/>
    <col min="773" max="773" width="3.5703125" style="180" bestFit="1" customWidth="1"/>
    <col min="774" max="774" width="11.7109375" style="180" customWidth="1"/>
    <col min="775" max="775" width="10.7109375" style="180" customWidth="1"/>
    <col min="776" max="776" width="11.7109375" style="180" customWidth="1"/>
    <col min="777" max="1024" width="11.42578125" style="180"/>
    <col min="1025" max="1025" width="10.7109375" style="180" customWidth="1"/>
    <col min="1026" max="1026" width="25.7109375" style="180" customWidth="1"/>
    <col min="1027" max="1027" width="19.7109375" style="180" customWidth="1"/>
    <col min="1028" max="1028" width="3.7109375" style="180" customWidth="1"/>
    <col min="1029" max="1029" width="3.5703125" style="180" bestFit="1" customWidth="1"/>
    <col min="1030" max="1030" width="11.7109375" style="180" customWidth="1"/>
    <col min="1031" max="1031" width="10.7109375" style="180" customWidth="1"/>
    <col min="1032" max="1032" width="11.7109375" style="180" customWidth="1"/>
    <col min="1033" max="1280" width="11.42578125" style="180"/>
    <col min="1281" max="1281" width="10.7109375" style="180" customWidth="1"/>
    <col min="1282" max="1282" width="25.7109375" style="180" customWidth="1"/>
    <col min="1283" max="1283" width="19.7109375" style="180" customWidth="1"/>
    <col min="1284" max="1284" width="3.7109375" style="180" customWidth="1"/>
    <col min="1285" max="1285" width="3.5703125" style="180" bestFit="1" customWidth="1"/>
    <col min="1286" max="1286" width="11.7109375" style="180" customWidth="1"/>
    <col min="1287" max="1287" width="10.7109375" style="180" customWidth="1"/>
    <col min="1288" max="1288" width="11.7109375" style="180" customWidth="1"/>
    <col min="1289" max="1536" width="11.42578125" style="180"/>
    <col min="1537" max="1537" width="10.7109375" style="180" customWidth="1"/>
    <col min="1538" max="1538" width="25.7109375" style="180" customWidth="1"/>
    <col min="1539" max="1539" width="19.7109375" style="180" customWidth="1"/>
    <col min="1540" max="1540" width="3.7109375" style="180" customWidth="1"/>
    <col min="1541" max="1541" width="3.5703125" style="180" bestFit="1" customWidth="1"/>
    <col min="1542" max="1542" width="11.7109375" style="180" customWidth="1"/>
    <col min="1543" max="1543" width="10.7109375" style="180" customWidth="1"/>
    <col min="1544" max="1544" width="11.7109375" style="180" customWidth="1"/>
    <col min="1545" max="1792" width="11.42578125" style="180"/>
    <col min="1793" max="1793" width="10.7109375" style="180" customWidth="1"/>
    <col min="1794" max="1794" width="25.7109375" style="180" customWidth="1"/>
    <col min="1795" max="1795" width="19.7109375" style="180" customWidth="1"/>
    <col min="1796" max="1796" width="3.7109375" style="180" customWidth="1"/>
    <col min="1797" max="1797" width="3.5703125" style="180" bestFit="1" customWidth="1"/>
    <col min="1798" max="1798" width="11.7109375" style="180" customWidth="1"/>
    <col min="1799" max="1799" width="10.7109375" style="180" customWidth="1"/>
    <col min="1800" max="1800" width="11.7109375" style="180" customWidth="1"/>
    <col min="1801" max="2048" width="11.42578125" style="180"/>
    <col min="2049" max="2049" width="10.7109375" style="180" customWidth="1"/>
    <col min="2050" max="2050" width="25.7109375" style="180" customWidth="1"/>
    <col min="2051" max="2051" width="19.7109375" style="180" customWidth="1"/>
    <col min="2052" max="2052" width="3.7109375" style="180" customWidth="1"/>
    <col min="2053" max="2053" width="3.5703125" style="180" bestFit="1" customWidth="1"/>
    <col min="2054" max="2054" width="11.7109375" style="180" customWidth="1"/>
    <col min="2055" max="2055" width="10.7109375" style="180" customWidth="1"/>
    <col min="2056" max="2056" width="11.7109375" style="180" customWidth="1"/>
    <col min="2057" max="2304" width="11.42578125" style="180"/>
    <col min="2305" max="2305" width="10.7109375" style="180" customWidth="1"/>
    <col min="2306" max="2306" width="25.7109375" style="180" customWidth="1"/>
    <col min="2307" max="2307" width="19.7109375" style="180" customWidth="1"/>
    <col min="2308" max="2308" width="3.7109375" style="180" customWidth="1"/>
    <col min="2309" max="2309" width="3.5703125" style="180" bestFit="1" customWidth="1"/>
    <col min="2310" max="2310" width="11.7109375" style="180" customWidth="1"/>
    <col min="2311" max="2311" width="10.7109375" style="180" customWidth="1"/>
    <col min="2312" max="2312" width="11.7109375" style="180" customWidth="1"/>
    <col min="2313" max="2560" width="11.42578125" style="180"/>
    <col min="2561" max="2561" width="10.7109375" style="180" customWidth="1"/>
    <col min="2562" max="2562" width="25.7109375" style="180" customWidth="1"/>
    <col min="2563" max="2563" width="19.7109375" style="180" customWidth="1"/>
    <col min="2564" max="2564" width="3.7109375" style="180" customWidth="1"/>
    <col min="2565" max="2565" width="3.5703125" style="180" bestFit="1" customWidth="1"/>
    <col min="2566" max="2566" width="11.7109375" style="180" customWidth="1"/>
    <col min="2567" max="2567" width="10.7109375" style="180" customWidth="1"/>
    <col min="2568" max="2568" width="11.7109375" style="180" customWidth="1"/>
    <col min="2569" max="2816" width="11.42578125" style="180"/>
    <col min="2817" max="2817" width="10.7109375" style="180" customWidth="1"/>
    <col min="2818" max="2818" width="25.7109375" style="180" customWidth="1"/>
    <col min="2819" max="2819" width="19.7109375" style="180" customWidth="1"/>
    <col min="2820" max="2820" width="3.7109375" style="180" customWidth="1"/>
    <col min="2821" max="2821" width="3.5703125" style="180" bestFit="1" customWidth="1"/>
    <col min="2822" max="2822" width="11.7109375" style="180" customWidth="1"/>
    <col min="2823" max="2823" width="10.7109375" style="180" customWidth="1"/>
    <col min="2824" max="2824" width="11.7109375" style="180" customWidth="1"/>
    <col min="2825" max="3072" width="11.42578125" style="180"/>
    <col min="3073" max="3073" width="10.7109375" style="180" customWidth="1"/>
    <col min="3074" max="3074" width="25.7109375" style="180" customWidth="1"/>
    <col min="3075" max="3075" width="19.7109375" style="180" customWidth="1"/>
    <col min="3076" max="3076" width="3.7109375" style="180" customWidth="1"/>
    <col min="3077" max="3077" width="3.5703125" style="180" bestFit="1" customWidth="1"/>
    <col min="3078" max="3078" width="11.7109375" style="180" customWidth="1"/>
    <col min="3079" max="3079" width="10.7109375" style="180" customWidth="1"/>
    <col min="3080" max="3080" width="11.7109375" style="180" customWidth="1"/>
    <col min="3081" max="3328" width="11.42578125" style="180"/>
    <col min="3329" max="3329" width="10.7109375" style="180" customWidth="1"/>
    <col min="3330" max="3330" width="25.7109375" style="180" customWidth="1"/>
    <col min="3331" max="3331" width="19.7109375" style="180" customWidth="1"/>
    <col min="3332" max="3332" width="3.7109375" style="180" customWidth="1"/>
    <col min="3333" max="3333" width="3.5703125" style="180" bestFit="1" customWidth="1"/>
    <col min="3334" max="3334" width="11.7109375" style="180" customWidth="1"/>
    <col min="3335" max="3335" width="10.7109375" style="180" customWidth="1"/>
    <col min="3336" max="3336" width="11.7109375" style="180" customWidth="1"/>
    <col min="3337" max="3584" width="11.42578125" style="180"/>
    <col min="3585" max="3585" width="10.7109375" style="180" customWidth="1"/>
    <col min="3586" max="3586" width="25.7109375" style="180" customWidth="1"/>
    <col min="3587" max="3587" width="19.7109375" style="180" customWidth="1"/>
    <col min="3588" max="3588" width="3.7109375" style="180" customWidth="1"/>
    <col min="3589" max="3589" width="3.5703125" style="180" bestFit="1" customWidth="1"/>
    <col min="3590" max="3590" width="11.7109375" style="180" customWidth="1"/>
    <col min="3591" max="3591" width="10.7109375" style="180" customWidth="1"/>
    <col min="3592" max="3592" width="11.7109375" style="180" customWidth="1"/>
    <col min="3593" max="3840" width="11.42578125" style="180"/>
    <col min="3841" max="3841" width="10.7109375" style="180" customWidth="1"/>
    <col min="3842" max="3842" width="25.7109375" style="180" customWidth="1"/>
    <col min="3843" max="3843" width="19.7109375" style="180" customWidth="1"/>
    <col min="3844" max="3844" width="3.7109375" style="180" customWidth="1"/>
    <col min="3845" max="3845" width="3.5703125" style="180" bestFit="1" customWidth="1"/>
    <col min="3846" max="3846" width="11.7109375" style="180" customWidth="1"/>
    <col min="3847" max="3847" width="10.7109375" style="180" customWidth="1"/>
    <col min="3848" max="3848" width="11.7109375" style="180" customWidth="1"/>
    <col min="3849" max="4096" width="11.42578125" style="180"/>
    <col min="4097" max="4097" width="10.7109375" style="180" customWidth="1"/>
    <col min="4098" max="4098" width="25.7109375" style="180" customWidth="1"/>
    <col min="4099" max="4099" width="19.7109375" style="180" customWidth="1"/>
    <col min="4100" max="4100" width="3.7109375" style="180" customWidth="1"/>
    <col min="4101" max="4101" width="3.5703125" style="180" bestFit="1" customWidth="1"/>
    <col min="4102" max="4102" width="11.7109375" style="180" customWidth="1"/>
    <col min="4103" max="4103" width="10.7109375" style="180" customWidth="1"/>
    <col min="4104" max="4104" width="11.7109375" style="180" customWidth="1"/>
    <col min="4105" max="4352" width="11.42578125" style="180"/>
    <col min="4353" max="4353" width="10.7109375" style="180" customWidth="1"/>
    <col min="4354" max="4354" width="25.7109375" style="180" customWidth="1"/>
    <col min="4355" max="4355" width="19.7109375" style="180" customWidth="1"/>
    <col min="4356" max="4356" width="3.7109375" style="180" customWidth="1"/>
    <col min="4357" max="4357" width="3.5703125" style="180" bestFit="1" customWidth="1"/>
    <col min="4358" max="4358" width="11.7109375" style="180" customWidth="1"/>
    <col min="4359" max="4359" width="10.7109375" style="180" customWidth="1"/>
    <col min="4360" max="4360" width="11.7109375" style="180" customWidth="1"/>
    <col min="4361" max="4608" width="11.42578125" style="180"/>
    <col min="4609" max="4609" width="10.7109375" style="180" customWidth="1"/>
    <col min="4610" max="4610" width="25.7109375" style="180" customWidth="1"/>
    <col min="4611" max="4611" width="19.7109375" style="180" customWidth="1"/>
    <col min="4612" max="4612" width="3.7109375" style="180" customWidth="1"/>
    <col min="4613" max="4613" width="3.5703125" style="180" bestFit="1" customWidth="1"/>
    <col min="4614" max="4614" width="11.7109375" style="180" customWidth="1"/>
    <col min="4615" max="4615" width="10.7109375" style="180" customWidth="1"/>
    <col min="4616" max="4616" width="11.7109375" style="180" customWidth="1"/>
    <col min="4617" max="4864" width="11.42578125" style="180"/>
    <col min="4865" max="4865" width="10.7109375" style="180" customWidth="1"/>
    <col min="4866" max="4866" width="25.7109375" style="180" customWidth="1"/>
    <col min="4867" max="4867" width="19.7109375" style="180" customWidth="1"/>
    <col min="4868" max="4868" width="3.7109375" style="180" customWidth="1"/>
    <col min="4869" max="4869" width="3.5703125" style="180" bestFit="1" customWidth="1"/>
    <col min="4870" max="4870" width="11.7109375" style="180" customWidth="1"/>
    <col min="4871" max="4871" width="10.7109375" style="180" customWidth="1"/>
    <col min="4872" max="4872" width="11.7109375" style="180" customWidth="1"/>
    <col min="4873" max="5120" width="11.42578125" style="180"/>
    <col min="5121" max="5121" width="10.7109375" style="180" customWidth="1"/>
    <col min="5122" max="5122" width="25.7109375" style="180" customWidth="1"/>
    <col min="5123" max="5123" width="19.7109375" style="180" customWidth="1"/>
    <col min="5124" max="5124" width="3.7109375" style="180" customWidth="1"/>
    <col min="5125" max="5125" width="3.5703125" style="180" bestFit="1" customWidth="1"/>
    <col min="5126" max="5126" width="11.7109375" style="180" customWidth="1"/>
    <col min="5127" max="5127" width="10.7109375" style="180" customWidth="1"/>
    <col min="5128" max="5128" width="11.7109375" style="180" customWidth="1"/>
    <col min="5129" max="5376" width="11.42578125" style="180"/>
    <col min="5377" max="5377" width="10.7109375" style="180" customWidth="1"/>
    <col min="5378" max="5378" width="25.7109375" style="180" customWidth="1"/>
    <col min="5379" max="5379" width="19.7109375" style="180" customWidth="1"/>
    <col min="5380" max="5380" width="3.7109375" style="180" customWidth="1"/>
    <col min="5381" max="5381" width="3.5703125" style="180" bestFit="1" customWidth="1"/>
    <col min="5382" max="5382" width="11.7109375" style="180" customWidth="1"/>
    <col min="5383" max="5383" width="10.7109375" style="180" customWidth="1"/>
    <col min="5384" max="5384" width="11.7109375" style="180" customWidth="1"/>
    <col min="5385" max="5632" width="11.42578125" style="180"/>
    <col min="5633" max="5633" width="10.7109375" style="180" customWidth="1"/>
    <col min="5634" max="5634" width="25.7109375" style="180" customWidth="1"/>
    <col min="5635" max="5635" width="19.7109375" style="180" customWidth="1"/>
    <col min="5636" max="5636" width="3.7109375" style="180" customWidth="1"/>
    <col min="5637" max="5637" width="3.5703125" style="180" bestFit="1" customWidth="1"/>
    <col min="5638" max="5638" width="11.7109375" style="180" customWidth="1"/>
    <col min="5639" max="5639" width="10.7109375" style="180" customWidth="1"/>
    <col min="5640" max="5640" width="11.7109375" style="180" customWidth="1"/>
    <col min="5641" max="5888" width="11.42578125" style="180"/>
    <col min="5889" max="5889" width="10.7109375" style="180" customWidth="1"/>
    <col min="5890" max="5890" width="25.7109375" style="180" customWidth="1"/>
    <col min="5891" max="5891" width="19.7109375" style="180" customWidth="1"/>
    <col min="5892" max="5892" width="3.7109375" style="180" customWidth="1"/>
    <col min="5893" max="5893" width="3.5703125" style="180" bestFit="1" customWidth="1"/>
    <col min="5894" max="5894" width="11.7109375" style="180" customWidth="1"/>
    <col min="5895" max="5895" width="10.7109375" style="180" customWidth="1"/>
    <col min="5896" max="5896" width="11.7109375" style="180" customWidth="1"/>
    <col min="5897" max="6144" width="11.42578125" style="180"/>
    <col min="6145" max="6145" width="10.7109375" style="180" customWidth="1"/>
    <col min="6146" max="6146" width="25.7109375" style="180" customWidth="1"/>
    <col min="6147" max="6147" width="19.7109375" style="180" customWidth="1"/>
    <col min="6148" max="6148" width="3.7109375" style="180" customWidth="1"/>
    <col min="6149" max="6149" width="3.5703125" style="180" bestFit="1" customWidth="1"/>
    <col min="6150" max="6150" width="11.7109375" style="180" customWidth="1"/>
    <col min="6151" max="6151" width="10.7109375" style="180" customWidth="1"/>
    <col min="6152" max="6152" width="11.7109375" style="180" customWidth="1"/>
    <col min="6153" max="6400" width="11.42578125" style="180"/>
    <col min="6401" max="6401" width="10.7109375" style="180" customWidth="1"/>
    <col min="6402" max="6402" width="25.7109375" style="180" customWidth="1"/>
    <col min="6403" max="6403" width="19.7109375" style="180" customWidth="1"/>
    <col min="6404" max="6404" width="3.7109375" style="180" customWidth="1"/>
    <col min="6405" max="6405" width="3.5703125" style="180" bestFit="1" customWidth="1"/>
    <col min="6406" max="6406" width="11.7109375" style="180" customWidth="1"/>
    <col min="6407" max="6407" width="10.7109375" style="180" customWidth="1"/>
    <col min="6408" max="6408" width="11.7109375" style="180" customWidth="1"/>
    <col min="6409" max="6656" width="11.42578125" style="180"/>
    <col min="6657" max="6657" width="10.7109375" style="180" customWidth="1"/>
    <col min="6658" max="6658" width="25.7109375" style="180" customWidth="1"/>
    <col min="6659" max="6659" width="19.7109375" style="180" customWidth="1"/>
    <col min="6660" max="6660" width="3.7109375" style="180" customWidth="1"/>
    <col min="6661" max="6661" width="3.5703125" style="180" bestFit="1" customWidth="1"/>
    <col min="6662" max="6662" width="11.7109375" style="180" customWidth="1"/>
    <col min="6663" max="6663" width="10.7109375" style="180" customWidth="1"/>
    <col min="6664" max="6664" width="11.7109375" style="180" customWidth="1"/>
    <col min="6665" max="6912" width="11.42578125" style="180"/>
    <col min="6913" max="6913" width="10.7109375" style="180" customWidth="1"/>
    <col min="6914" max="6914" width="25.7109375" style="180" customWidth="1"/>
    <col min="6915" max="6915" width="19.7109375" style="180" customWidth="1"/>
    <col min="6916" max="6916" width="3.7109375" style="180" customWidth="1"/>
    <col min="6917" max="6917" width="3.5703125" style="180" bestFit="1" customWidth="1"/>
    <col min="6918" max="6918" width="11.7109375" style="180" customWidth="1"/>
    <col min="6919" max="6919" width="10.7109375" style="180" customWidth="1"/>
    <col min="6920" max="6920" width="11.7109375" style="180" customWidth="1"/>
    <col min="6921" max="7168" width="11.42578125" style="180"/>
    <col min="7169" max="7169" width="10.7109375" style="180" customWidth="1"/>
    <col min="7170" max="7170" width="25.7109375" style="180" customWidth="1"/>
    <col min="7171" max="7171" width="19.7109375" style="180" customWidth="1"/>
    <col min="7172" max="7172" width="3.7109375" style="180" customWidth="1"/>
    <col min="7173" max="7173" width="3.5703125" style="180" bestFit="1" customWidth="1"/>
    <col min="7174" max="7174" width="11.7109375" style="180" customWidth="1"/>
    <col min="7175" max="7175" width="10.7109375" style="180" customWidth="1"/>
    <col min="7176" max="7176" width="11.7109375" style="180" customWidth="1"/>
    <col min="7177" max="7424" width="11.42578125" style="180"/>
    <col min="7425" max="7425" width="10.7109375" style="180" customWidth="1"/>
    <col min="7426" max="7426" width="25.7109375" style="180" customWidth="1"/>
    <col min="7427" max="7427" width="19.7109375" style="180" customWidth="1"/>
    <col min="7428" max="7428" width="3.7109375" style="180" customWidth="1"/>
    <col min="7429" max="7429" width="3.5703125" style="180" bestFit="1" customWidth="1"/>
    <col min="7430" max="7430" width="11.7109375" style="180" customWidth="1"/>
    <col min="7431" max="7431" width="10.7109375" style="180" customWidth="1"/>
    <col min="7432" max="7432" width="11.7109375" style="180" customWidth="1"/>
    <col min="7433" max="7680" width="11.42578125" style="180"/>
    <col min="7681" max="7681" width="10.7109375" style="180" customWidth="1"/>
    <col min="7682" max="7682" width="25.7109375" style="180" customWidth="1"/>
    <col min="7683" max="7683" width="19.7109375" style="180" customWidth="1"/>
    <col min="7684" max="7684" width="3.7109375" style="180" customWidth="1"/>
    <col min="7685" max="7685" width="3.5703125" style="180" bestFit="1" customWidth="1"/>
    <col min="7686" max="7686" width="11.7109375" style="180" customWidth="1"/>
    <col min="7687" max="7687" width="10.7109375" style="180" customWidth="1"/>
    <col min="7688" max="7688" width="11.7109375" style="180" customWidth="1"/>
    <col min="7689" max="7936" width="11.42578125" style="180"/>
    <col min="7937" max="7937" width="10.7109375" style="180" customWidth="1"/>
    <col min="7938" max="7938" width="25.7109375" style="180" customWidth="1"/>
    <col min="7939" max="7939" width="19.7109375" style="180" customWidth="1"/>
    <col min="7940" max="7940" width="3.7109375" style="180" customWidth="1"/>
    <col min="7941" max="7941" width="3.5703125" style="180" bestFit="1" customWidth="1"/>
    <col min="7942" max="7942" width="11.7109375" style="180" customWidth="1"/>
    <col min="7943" max="7943" width="10.7109375" style="180" customWidth="1"/>
    <col min="7944" max="7944" width="11.7109375" style="180" customWidth="1"/>
    <col min="7945" max="8192" width="11.42578125" style="180"/>
    <col min="8193" max="8193" width="10.7109375" style="180" customWidth="1"/>
    <col min="8194" max="8194" width="25.7109375" style="180" customWidth="1"/>
    <col min="8195" max="8195" width="19.7109375" style="180" customWidth="1"/>
    <col min="8196" max="8196" width="3.7109375" style="180" customWidth="1"/>
    <col min="8197" max="8197" width="3.5703125" style="180" bestFit="1" customWidth="1"/>
    <col min="8198" max="8198" width="11.7109375" style="180" customWidth="1"/>
    <col min="8199" max="8199" width="10.7109375" style="180" customWidth="1"/>
    <col min="8200" max="8200" width="11.7109375" style="180" customWidth="1"/>
    <col min="8201" max="8448" width="11.42578125" style="180"/>
    <col min="8449" max="8449" width="10.7109375" style="180" customWidth="1"/>
    <col min="8450" max="8450" width="25.7109375" style="180" customWidth="1"/>
    <col min="8451" max="8451" width="19.7109375" style="180" customWidth="1"/>
    <col min="8452" max="8452" width="3.7109375" style="180" customWidth="1"/>
    <col min="8453" max="8453" width="3.5703125" style="180" bestFit="1" customWidth="1"/>
    <col min="8454" max="8454" width="11.7109375" style="180" customWidth="1"/>
    <col min="8455" max="8455" width="10.7109375" style="180" customWidth="1"/>
    <col min="8456" max="8456" width="11.7109375" style="180" customWidth="1"/>
    <col min="8457" max="8704" width="11.42578125" style="180"/>
    <col min="8705" max="8705" width="10.7109375" style="180" customWidth="1"/>
    <col min="8706" max="8706" width="25.7109375" style="180" customWidth="1"/>
    <col min="8707" max="8707" width="19.7109375" style="180" customWidth="1"/>
    <col min="8708" max="8708" width="3.7109375" style="180" customWidth="1"/>
    <col min="8709" max="8709" width="3.5703125" style="180" bestFit="1" customWidth="1"/>
    <col min="8710" max="8710" width="11.7109375" style="180" customWidth="1"/>
    <col min="8711" max="8711" width="10.7109375" style="180" customWidth="1"/>
    <col min="8712" max="8712" width="11.7109375" style="180" customWidth="1"/>
    <col min="8713" max="8960" width="11.42578125" style="180"/>
    <col min="8961" max="8961" width="10.7109375" style="180" customWidth="1"/>
    <col min="8962" max="8962" width="25.7109375" style="180" customWidth="1"/>
    <col min="8963" max="8963" width="19.7109375" style="180" customWidth="1"/>
    <col min="8964" max="8964" width="3.7109375" style="180" customWidth="1"/>
    <col min="8965" max="8965" width="3.5703125" style="180" bestFit="1" customWidth="1"/>
    <col min="8966" max="8966" width="11.7109375" style="180" customWidth="1"/>
    <col min="8967" max="8967" width="10.7109375" style="180" customWidth="1"/>
    <col min="8968" max="8968" width="11.7109375" style="180" customWidth="1"/>
    <col min="8969" max="9216" width="11.42578125" style="180"/>
    <col min="9217" max="9217" width="10.7109375" style="180" customWidth="1"/>
    <col min="9218" max="9218" width="25.7109375" style="180" customWidth="1"/>
    <col min="9219" max="9219" width="19.7109375" style="180" customWidth="1"/>
    <col min="9220" max="9220" width="3.7109375" style="180" customWidth="1"/>
    <col min="9221" max="9221" width="3.5703125" style="180" bestFit="1" customWidth="1"/>
    <col min="9222" max="9222" width="11.7109375" style="180" customWidth="1"/>
    <col min="9223" max="9223" width="10.7109375" style="180" customWidth="1"/>
    <col min="9224" max="9224" width="11.7109375" style="180" customWidth="1"/>
    <col min="9225" max="9472" width="11.42578125" style="180"/>
    <col min="9473" max="9473" width="10.7109375" style="180" customWidth="1"/>
    <col min="9474" max="9474" width="25.7109375" style="180" customWidth="1"/>
    <col min="9475" max="9475" width="19.7109375" style="180" customWidth="1"/>
    <col min="9476" max="9476" width="3.7109375" style="180" customWidth="1"/>
    <col min="9477" max="9477" width="3.5703125" style="180" bestFit="1" customWidth="1"/>
    <col min="9478" max="9478" width="11.7109375" style="180" customWidth="1"/>
    <col min="9479" max="9479" width="10.7109375" style="180" customWidth="1"/>
    <col min="9480" max="9480" width="11.7109375" style="180" customWidth="1"/>
    <col min="9481" max="9728" width="11.42578125" style="180"/>
    <col min="9729" max="9729" width="10.7109375" style="180" customWidth="1"/>
    <col min="9730" max="9730" width="25.7109375" style="180" customWidth="1"/>
    <col min="9731" max="9731" width="19.7109375" style="180" customWidth="1"/>
    <col min="9732" max="9732" width="3.7109375" style="180" customWidth="1"/>
    <col min="9733" max="9733" width="3.5703125" style="180" bestFit="1" customWidth="1"/>
    <col min="9734" max="9734" width="11.7109375" style="180" customWidth="1"/>
    <col min="9735" max="9735" width="10.7109375" style="180" customWidth="1"/>
    <col min="9736" max="9736" width="11.7109375" style="180" customWidth="1"/>
    <col min="9737" max="9984" width="11.42578125" style="180"/>
    <col min="9985" max="9985" width="10.7109375" style="180" customWidth="1"/>
    <col min="9986" max="9986" width="25.7109375" style="180" customWidth="1"/>
    <col min="9987" max="9987" width="19.7109375" style="180" customWidth="1"/>
    <col min="9988" max="9988" width="3.7109375" style="180" customWidth="1"/>
    <col min="9989" max="9989" width="3.5703125" style="180" bestFit="1" customWidth="1"/>
    <col min="9990" max="9990" width="11.7109375" style="180" customWidth="1"/>
    <col min="9991" max="9991" width="10.7109375" style="180" customWidth="1"/>
    <col min="9992" max="9992" width="11.7109375" style="180" customWidth="1"/>
    <col min="9993" max="10240" width="11.42578125" style="180"/>
    <col min="10241" max="10241" width="10.7109375" style="180" customWidth="1"/>
    <col min="10242" max="10242" width="25.7109375" style="180" customWidth="1"/>
    <col min="10243" max="10243" width="19.7109375" style="180" customWidth="1"/>
    <col min="10244" max="10244" width="3.7109375" style="180" customWidth="1"/>
    <col min="10245" max="10245" width="3.5703125" style="180" bestFit="1" customWidth="1"/>
    <col min="10246" max="10246" width="11.7109375" style="180" customWidth="1"/>
    <col min="10247" max="10247" width="10.7109375" style="180" customWidth="1"/>
    <col min="10248" max="10248" width="11.7109375" style="180" customWidth="1"/>
    <col min="10249" max="10496" width="11.42578125" style="180"/>
    <col min="10497" max="10497" width="10.7109375" style="180" customWidth="1"/>
    <col min="10498" max="10498" width="25.7109375" style="180" customWidth="1"/>
    <col min="10499" max="10499" width="19.7109375" style="180" customWidth="1"/>
    <col min="10500" max="10500" width="3.7109375" style="180" customWidth="1"/>
    <col min="10501" max="10501" width="3.5703125" style="180" bestFit="1" customWidth="1"/>
    <col min="10502" max="10502" width="11.7109375" style="180" customWidth="1"/>
    <col min="10503" max="10503" width="10.7109375" style="180" customWidth="1"/>
    <col min="10504" max="10504" width="11.7109375" style="180" customWidth="1"/>
    <col min="10505" max="10752" width="11.42578125" style="180"/>
    <col min="10753" max="10753" width="10.7109375" style="180" customWidth="1"/>
    <col min="10754" max="10754" width="25.7109375" style="180" customWidth="1"/>
    <col min="10755" max="10755" width="19.7109375" style="180" customWidth="1"/>
    <col min="10756" max="10756" width="3.7109375" style="180" customWidth="1"/>
    <col min="10757" max="10757" width="3.5703125" style="180" bestFit="1" customWidth="1"/>
    <col min="10758" max="10758" width="11.7109375" style="180" customWidth="1"/>
    <col min="10759" max="10759" width="10.7109375" style="180" customWidth="1"/>
    <col min="10760" max="10760" width="11.7109375" style="180" customWidth="1"/>
    <col min="10761" max="11008" width="11.42578125" style="180"/>
    <col min="11009" max="11009" width="10.7109375" style="180" customWidth="1"/>
    <col min="11010" max="11010" width="25.7109375" style="180" customWidth="1"/>
    <col min="11011" max="11011" width="19.7109375" style="180" customWidth="1"/>
    <col min="11012" max="11012" width="3.7109375" style="180" customWidth="1"/>
    <col min="11013" max="11013" width="3.5703125" style="180" bestFit="1" customWidth="1"/>
    <col min="11014" max="11014" width="11.7109375" style="180" customWidth="1"/>
    <col min="11015" max="11015" width="10.7109375" style="180" customWidth="1"/>
    <col min="11016" max="11016" width="11.7109375" style="180" customWidth="1"/>
    <col min="11017" max="11264" width="11.42578125" style="180"/>
    <col min="11265" max="11265" width="10.7109375" style="180" customWidth="1"/>
    <col min="11266" max="11266" width="25.7109375" style="180" customWidth="1"/>
    <col min="11267" max="11267" width="19.7109375" style="180" customWidth="1"/>
    <col min="11268" max="11268" width="3.7109375" style="180" customWidth="1"/>
    <col min="11269" max="11269" width="3.5703125" style="180" bestFit="1" customWidth="1"/>
    <col min="11270" max="11270" width="11.7109375" style="180" customWidth="1"/>
    <col min="11271" max="11271" width="10.7109375" style="180" customWidth="1"/>
    <col min="11272" max="11272" width="11.7109375" style="180" customWidth="1"/>
    <col min="11273" max="11520" width="11.42578125" style="180"/>
    <col min="11521" max="11521" width="10.7109375" style="180" customWidth="1"/>
    <col min="11522" max="11522" width="25.7109375" style="180" customWidth="1"/>
    <col min="11523" max="11523" width="19.7109375" style="180" customWidth="1"/>
    <col min="11524" max="11524" width="3.7109375" style="180" customWidth="1"/>
    <col min="11525" max="11525" width="3.5703125" style="180" bestFit="1" customWidth="1"/>
    <col min="11526" max="11526" width="11.7109375" style="180" customWidth="1"/>
    <col min="11527" max="11527" width="10.7109375" style="180" customWidth="1"/>
    <col min="11528" max="11528" width="11.7109375" style="180" customWidth="1"/>
    <col min="11529" max="11776" width="11.42578125" style="180"/>
    <col min="11777" max="11777" width="10.7109375" style="180" customWidth="1"/>
    <col min="11778" max="11778" width="25.7109375" style="180" customWidth="1"/>
    <col min="11779" max="11779" width="19.7109375" style="180" customWidth="1"/>
    <col min="11780" max="11780" width="3.7109375" style="180" customWidth="1"/>
    <col min="11781" max="11781" width="3.5703125" style="180" bestFit="1" customWidth="1"/>
    <col min="11782" max="11782" width="11.7109375" style="180" customWidth="1"/>
    <col min="11783" max="11783" width="10.7109375" style="180" customWidth="1"/>
    <col min="11784" max="11784" width="11.7109375" style="180" customWidth="1"/>
    <col min="11785" max="12032" width="11.42578125" style="180"/>
    <col min="12033" max="12033" width="10.7109375" style="180" customWidth="1"/>
    <col min="12034" max="12034" width="25.7109375" style="180" customWidth="1"/>
    <col min="12035" max="12035" width="19.7109375" style="180" customWidth="1"/>
    <col min="12036" max="12036" width="3.7109375" style="180" customWidth="1"/>
    <col min="12037" max="12037" width="3.5703125" style="180" bestFit="1" customWidth="1"/>
    <col min="12038" max="12038" width="11.7109375" style="180" customWidth="1"/>
    <col min="12039" max="12039" width="10.7109375" style="180" customWidth="1"/>
    <col min="12040" max="12040" width="11.7109375" style="180" customWidth="1"/>
    <col min="12041" max="12288" width="11.42578125" style="180"/>
    <col min="12289" max="12289" width="10.7109375" style="180" customWidth="1"/>
    <col min="12290" max="12290" width="25.7109375" style="180" customWidth="1"/>
    <col min="12291" max="12291" width="19.7109375" style="180" customWidth="1"/>
    <col min="12292" max="12292" width="3.7109375" style="180" customWidth="1"/>
    <col min="12293" max="12293" width="3.5703125" style="180" bestFit="1" customWidth="1"/>
    <col min="12294" max="12294" width="11.7109375" style="180" customWidth="1"/>
    <col min="12295" max="12295" width="10.7109375" style="180" customWidth="1"/>
    <col min="12296" max="12296" width="11.7109375" style="180" customWidth="1"/>
    <col min="12297" max="12544" width="11.42578125" style="180"/>
    <col min="12545" max="12545" width="10.7109375" style="180" customWidth="1"/>
    <col min="12546" max="12546" width="25.7109375" style="180" customWidth="1"/>
    <col min="12547" max="12547" width="19.7109375" style="180" customWidth="1"/>
    <col min="12548" max="12548" width="3.7109375" style="180" customWidth="1"/>
    <col min="12549" max="12549" width="3.5703125" style="180" bestFit="1" customWidth="1"/>
    <col min="12550" max="12550" width="11.7109375" style="180" customWidth="1"/>
    <col min="12551" max="12551" width="10.7109375" style="180" customWidth="1"/>
    <col min="12552" max="12552" width="11.7109375" style="180" customWidth="1"/>
    <col min="12553" max="12800" width="11.42578125" style="180"/>
    <col min="12801" max="12801" width="10.7109375" style="180" customWidth="1"/>
    <col min="12802" max="12802" width="25.7109375" style="180" customWidth="1"/>
    <col min="12803" max="12803" width="19.7109375" style="180" customWidth="1"/>
    <col min="12804" max="12804" width="3.7109375" style="180" customWidth="1"/>
    <col min="12805" max="12805" width="3.5703125" style="180" bestFit="1" customWidth="1"/>
    <col min="12806" max="12806" width="11.7109375" style="180" customWidth="1"/>
    <col min="12807" max="12807" width="10.7109375" style="180" customWidth="1"/>
    <col min="12808" max="12808" width="11.7109375" style="180" customWidth="1"/>
    <col min="12809" max="13056" width="11.42578125" style="180"/>
    <col min="13057" max="13057" width="10.7109375" style="180" customWidth="1"/>
    <col min="13058" max="13058" width="25.7109375" style="180" customWidth="1"/>
    <col min="13059" max="13059" width="19.7109375" style="180" customWidth="1"/>
    <col min="13060" max="13060" width="3.7109375" style="180" customWidth="1"/>
    <col min="13061" max="13061" width="3.5703125" style="180" bestFit="1" customWidth="1"/>
    <col min="13062" max="13062" width="11.7109375" style="180" customWidth="1"/>
    <col min="13063" max="13063" width="10.7109375" style="180" customWidth="1"/>
    <col min="13064" max="13064" width="11.7109375" style="180" customWidth="1"/>
    <col min="13065" max="13312" width="11.42578125" style="180"/>
    <col min="13313" max="13313" width="10.7109375" style="180" customWidth="1"/>
    <col min="13314" max="13314" width="25.7109375" style="180" customWidth="1"/>
    <col min="13315" max="13315" width="19.7109375" style="180" customWidth="1"/>
    <col min="13316" max="13316" width="3.7109375" style="180" customWidth="1"/>
    <col min="13317" max="13317" width="3.5703125" style="180" bestFit="1" customWidth="1"/>
    <col min="13318" max="13318" width="11.7109375" style="180" customWidth="1"/>
    <col min="13319" max="13319" width="10.7109375" style="180" customWidth="1"/>
    <col min="13320" max="13320" width="11.7109375" style="180" customWidth="1"/>
    <col min="13321" max="13568" width="11.42578125" style="180"/>
    <col min="13569" max="13569" width="10.7109375" style="180" customWidth="1"/>
    <col min="13570" max="13570" width="25.7109375" style="180" customWidth="1"/>
    <col min="13571" max="13571" width="19.7109375" style="180" customWidth="1"/>
    <col min="13572" max="13572" width="3.7109375" style="180" customWidth="1"/>
    <col min="13573" max="13573" width="3.5703125" style="180" bestFit="1" customWidth="1"/>
    <col min="13574" max="13574" width="11.7109375" style="180" customWidth="1"/>
    <col min="13575" max="13575" width="10.7109375" style="180" customWidth="1"/>
    <col min="13576" max="13576" width="11.7109375" style="180" customWidth="1"/>
    <col min="13577" max="13824" width="11.42578125" style="180"/>
    <col min="13825" max="13825" width="10.7109375" style="180" customWidth="1"/>
    <col min="13826" max="13826" width="25.7109375" style="180" customWidth="1"/>
    <col min="13827" max="13827" width="19.7109375" style="180" customWidth="1"/>
    <col min="13828" max="13828" width="3.7109375" style="180" customWidth="1"/>
    <col min="13829" max="13829" width="3.5703125" style="180" bestFit="1" customWidth="1"/>
    <col min="13830" max="13830" width="11.7109375" style="180" customWidth="1"/>
    <col min="13831" max="13831" width="10.7109375" style="180" customWidth="1"/>
    <col min="13832" max="13832" width="11.7109375" style="180" customWidth="1"/>
    <col min="13833" max="14080" width="11.42578125" style="180"/>
    <col min="14081" max="14081" width="10.7109375" style="180" customWidth="1"/>
    <col min="14082" max="14082" width="25.7109375" style="180" customWidth="1"/>
    <col min="14083" max="14083" width="19.7109375" style="180" customWidth="1"/>
    <col min="14084" max="14084" width="3.7109375" style="180" customWidth="1"/>
    <col min="14085" max="14085" width="3.5703125" style="180" bestFit="1" customWidth="1"/>
    <col min="14086" max="14086" width="11.7109375" style="180" customWidth="1"/>
    <col min="14087" max="14087" width="10.7109375" style="180" customWidth="1"/>
    <col min="14088" max="14088" width="11.7109375" style="180" customWidth="1"/>
    <col min="14089" max="14336" width="11.42578125" style="180"/>
    <col min="14337" max="14337" width="10.7109375" style="180" customWidth="1"/>
    <col min="14338" max="14338" width="25.7109375" style="180" customWidth="1"/>
    <col min="14339" max="14339" width="19.7109375" style="180" customWidth="1"/>
    <col min="14340" max="14340" width="3.7109375" style="180" customWidth="1"/>
    <col min="14341" max="14341" width="3.5703125" style="180" bestFit="1" customWidth="1"/>
    <col min="14342" max="14342" width="11.7109375" style="180" customWidth="1"/>
    <col min="14343" max="14343" width="10.7109375" style="180" customWidth="1"/>
    <col min="14344" max="14344" width="11.7109375" style="180" customWidth="1"/>
    <col min="14345" max="14592" width="11.42578125" style="180"/>
    <col min="14593" max="14593" width="10.7109375" style="180" customWidth="1"/>
    <col min="14594" max="14594" width="25.7109375" style="180" customWidth="1"/>
    <col min="14595" max="14595" width="19.7109375" style="180" customWidth="1"/>
    <col min="14596" max="14596" width="3.7109375" style="180" customWidth="1"/>
    <col min="14597" max="14597" width="3.5703125" style="180" bestFit="1" customWidth="1"/>
    <col min="14598" max="14598" width="11.7109375" style="180" customWidth="1"/>
    <col min="14599" max="14599" width="10.7109375" style="180" customWidth="1"/>
    <col min="14600" max="14600" width="11.7109375" style="180" customWidth="1"/>
    <col min="14601" max="14848" width="11.42578125" style="180"/>
    <col min="14849" max="14849" width="10.7109375" style="180" customWidth="1"/>
    <col min="14850" max="14850" width="25.7109375" style="180" customWidth="1"/>
    <col min="14851" max="14851" width="19.7109375" style="180" customWidth="1"/>
    <col min="14852" max="14852" width="3.7109375" style="180" customWidth="1"/>
    <col min="14853" max="14853" width="3.5703125" style="180" bestFit="1" customWidth="1"/>
    <col min="14854" max="14854" width="11.7109375" style="180" customWidth="1"/>
    <col min="14855" max="14855" width="10.7109375" style="180" customWidth="1"/>
    <col min="14856" max="14856" width="11.7109375" style="180" customWidth="1"/>
    <col min="14857" max="15104" width="11.42578125" style="180"/>
    <col min="15105" max="15105" width="10.7109375" style="180" customWidth="1"/>
    <col min="15106" max="15106" width="25.7109375" style="180" customWidth="1"/>
    <col min="15107" max="15107" width="19.7109375" style="180" customWidth="1"/>
    <col min="15108" max="15108" width="3.7109375" style="180" customWidth="1"/>
    <col min="15109" max="15109" width="3.5703125" style="180" bestFit="1" customWidth="1"/>
    <col min="15110" max="15110" width="11.7109375" style="180" customWidth="1"/>
    <col min="15111" max="15111" width="10.7109375" style="180" customWidth="1"/>
    <col min="15112" max="15112" width="11.7109375" style="180" customWidth="1"/>
    <col min="15113" max="15360" width="11.42578125" style="180"/>
    <col min="15361" max="15361" width="10.7109375" style="180" customWidth="1"/>
    <col min="15362" max="15362" width="25.7109375" style="180" customWidth="1"/>
    <col min="15363" max="15363" width="19.7109375" style="180" customWidth="1"/>
    <col min="15364" max="15364" width="3.7109375" style="180" customWidth="1"/>
    <col min="15365" max="15365" width="3.5703125" style="180" bestFit="1" customWidth="1"/>
    <col min="15366" max="15366" width="11.7109375" style="180" customWidth="1"/>
    <col min="15367" max="15367" width="10.7109375" style="180" customWidth="1"/>
    <col min="15368" max="15368" width="11.7109375" style="180" customWidth="1"/>
    <col min="15369" max="15616" width="11.42578125" style="180"/>
    <col min="15617" max="15617" width="10.7109375" style="180" customWidth="1"/>
    <col min="15618" max="15618" width="25.7109375" style="180" customWidth="1"/>
    <col min="15619" max="15619" width="19.7109375" style="180" customWidth="1"/>
    <col min="15620" max="15620" width="3.7109375" style="180" customWidth="1"/>
    <col min="15621" max="15621" width="3.5703125" style="180" bestFit="1" customWidth="1"/>
    <col min="15622" max="15622" width="11.7109375" style="180" customWidth="1"/>
    <col min="15623" max="15623" width="10.7109375" style="180" customWidth="1"/>
    <col min="15624" max="15624" width="11.7109375" style="180" customWidth="1"/>
    <col min="15625" max="15872" width="11.42578125" style="180"/>
    <col min="15873" max="15873" width="10.7109375" style="180" customWidth="1"/>
    <col min="15874" max="15874" width="25.7109375" style="180" customWidth="1"/>
    <col min="15875" max="15875" width="19.7109375" style="180" customWidth="1"/>
    <col min="15876" max="15876" width="3.7109375" style="180" customWidth="1"/>
    <col min="15877" max="15877" width="3.5703125" style="180" bestFit="1" customWidth="1"/>
    <col min="15878" max="15878" width="11.7109375" style="180" customWidth="1"/>
    <col min="15879" max="15879" width="10.7109375" style="180" customWidth="1"/>
    <col min="15880" max="15880" width="11.7109375" style="180" customWidth="1"/>
    <col min="15881" max="16128" width="11.42578125" style="180"/>
    <col min="16129" max="16129" width="10.7109375" style="180" customWidth="1"/>
    <col min="16130" max="16130" width="25.7109375" style="180" customWidth="1"/>
    <col min="16131" max="16131" width="19.7109375" style="180" customWidth="1"/>
    <col min="16132" max="16132" width="3.7109375" style="180" customWidth="1"/>
    <col min="16133" max="16133" width="3.5703125" style="180" bestFit="1" customWidth="1"/>
    <col min="16134" max="16134" width="11.7109375" style="180" customWidth="1"/>
    <col min="16135" max="16135" width="10.7109375" style="180" customWidth="1"/>
    <col min="16136" max="16136" width="11.7109375" style="180" customWidth="1"/>
    <col min="16137" max="16384" width="11.42578125" style="180"/>
  </cols>
  <sheetData>
    <row r="1" spans="1:8" ht="50.1" customHeight="1">
      <c r="A1" s="179" t="s">
        <v>81</v>
      </c>
      <c r="B1" s="179"/>
      <c r="C1" s="179"/>
      <c r="D1" s="179"/>
      <c r="E1" s="179"/>
      <c r="F1" s="179"/>
      <c r="G1" s="179"/>
      <c r="H1" s="179"/>
    </row>
    <row r="2" spans="1:8" ht="6" customHeight="1"/>
    <row r="3" spans="1:8" s="184" customFormat="1" ht="15.75">
      <c r="A3" s="181" t="s">
        <v>22</v>
      </c>
      <c r="B3" s="181"/>
      <c r="C3" s="181"/>
      <c r="D3" s="181"/>
      <c r="E3" s="181"/>
      <c r="F3" s="179"/>
      <c r="G3" s="182" t="s">
        <v>82</v>
      </c>
      <c r="H3" s="183"/>
    </row>
    <row r="4" spans="1:8" s="184" customFormat="1" ht="6" customHeight="1"/>
    <row r="5" spans="1:8" s="184" customFormat="1" ht="15">
      <c r="A5" s="185" t="s">
        <v>83</v>
      </c>
      <c r="B5" s="185"/>
      <c r="C5" s="185"/>
      <c r="D5" s="185"/>
      <c r="E5" s="185"/>
      <c r="F5" s="186"/>
      <c r="G5" s="182" t="s">
        <v>84</v>
      </c>
      <c r="H5" s="187"/>
    </row>
    <row r="6" spans="1:8" s="184" customFormat="1" ht="6" customHeight="1">
      <c r="A6" s="185"/>
      <c r="B6" s="186"/>
      <c r="C6" s="186"/>
      <c r="D6" s="186"/>
      <c r="E6" s="186"/>
      <c r="F6" s="186"/>
      <c r="G6" s="186"/>
      <c r="H6" s="186"/>
    </row>
    <row r="7" spans="1:8" s="184" customFormat="1">
      <c r="A7" s="188" t="s">
        <v>85</v>
      </c>
      <c r="B7" s="187"/>
      <c r="C7" s="187"/>
      <c r="D7" s="187"/>
      <c r="E7" s="187"/>
      <c r="F7" s="189" t="s">
        <v>86</v>
      </c>
      <c r="G7" s="187"/>
      <c r="H7" s="187"/>
    </row>
    <row r="8" spans="1:8" ht="6" customHeight="1"/>
    <row r="9" spans="1:8" s="184" customFormat="1" ht="30">
      <c r="A9" s="190" t="s">
        <v>87</v>
      </c>
      <c r="B9" s="191"/>
      <c r="C9" s="191"/>
      <c r="D9" s="191"/>
      <c r="E9" s="191"/>
      <c r="F9" s="191"/>
      <c r="G9" s="191"/>
      <c r="H9" s="191"/>
    </row>
    <row r="10" spans="1:8" s="184" customFormat="1" ht="6" customHeight="1"/>
    <row r="11" spans="1:8" s="197" customFormat="1" ht="12">
      <c r="A11" s="192" t="s">
        <v>88</v>
      </c>
      <c r="B11" s="193"/>
      <c r="C11" s="193"/>
      <c r="D11" s="193"/>
      <c r="E11" s="193"/>
      <c r="F11" s="194"/>
      <c r="G11" s="195" t="s">
        <v>89</v>
      </c>
      <c r="H11" s="196"/>
    </row>
    <row r="12" spans="1:8" s="197" customFormat="1" ht="12">
      <c r="A12" s="198"/>
      <c r="B12" s="199"/>
      <c r="C12" s="199"/>
      <c r="D12" s="199"/>
      <c r="E12" s="199"/>
      <c r="F12" s="200"/>
      <c r="G12" s="201" t="s">
        <v>90</v>
      </c>
      <c r="H12" s="202"/>
    </row>
    <row r="13" spans="1:8" s="197" customFormat="1" ht="12">
      <c r="A13" s="198"/>
      <c r="B13" s="199"/>
      <c r="C13" s="199"/>
      <c r="D13" s="199"/>
      <c r="E13" s="199"/>
      <c r="F13" s="200"/>
      <c r="G13" s="203" t="s">
        <v>91</v>
      </c>
      <c r="H13" s="204"/>
    </row>
    <row r="14" spans="1:8" s="197" customFormat="1" ht="12">
      <c r="A14" s="198"/>
      <c r="B14" s="199"/>
      <c r="C14" s="199"/>
      <c r="D14" s="199"/>
      <c r="E14" s="199"/>
      <c r="F14" s="200"/>
      <c r="G14" s="203" t="s">
        <v>92</v>
      </c>
      <c r="H14" s="204"/>
    </row>
    <row r="15" spans="1:8" s="197" customFormat="1" ht="12">
      <c r="A15" s="205"/>
      <c r="B15" s="206"/>
      <c r="C15" s="206"/>
      <c r="D15" s="206"/>
      <c r="E15" s="206"/>
      <c r="F15" s="207"/>
      <c r="G15" s="208" t="s">
        <v>93</v>
      </c>
      <c r="H15" s="209"/>
    </row>
    <row r="16" spans="1:8" s="184" customFormat="1" ht="6" customHeight="1">
      <c r="A16" s="210"/>
      <c r="B16" s="210"/>
      <c r="C16" s="210"/>
      <c r="D16" s="210"/>
      <c r="E16" s="210"/>
      <c r="F16" s="210"/>
      <c r="G16" s="211"/>
      <c r="H16" s="210"/>
    </row>
    <row r="17" spans="1:8" s="184" customFormat="1">
      <c r="A17" s="212" t="s">
        <v>94</v>
      </c>
      <c r="B17" s="212"/>
      <c r="C17" s="210"/>
      <c r="D17" s="210"/>
      <c r="E17" s="210"/>
      <c r="F17" s="210"/>
      <c r="G17" s="211"/>
      <c r="H17" s="210"/>
    </row>
    <row r="18" spans="1:8" s="184" customFormat="1" ht="6" customHeight="1"/>
    <row r="19" spans="1:8" s="197" customFormat="1" ht="12">
      <c r="A19" s="213" t="s">
        <v>95</v>
      </c>
      <c r="B19" s="214" t="s">
        <v>96</v>
      </c>
      <c r="C19" s="215"/>
      <c r="D19" s="214" t="s">
        <v>97</v>
      </c>
      <c r="E19" s="215"/>
      <c r="F19" s="216" t="s">
        <v>98</v>
      </c>
      <c r="G19" s="216" t="s">
        <v>99</v>
      </c>
      <c r="H19" s="217" t="s">
        <v>100</v>
      </c>
    </row>
    <row r="20" spans="1:8" s="184" customFormat="1">
      <c r="A20" s="218"/>
      <c r="B20" s="219"/>
      <c r="C20" s="220"/>
      <c r="D20" s="219"/>
      <c r="E20" s="220"/>
      <c r="F20" s="221"/>
      <c r="G20" s="221"/>
      <c r="H20" s="222"/>
    </row>
    <row r="21" spans="1:8" s="184" customFormat="1">
      <c r="A21" s="223"/>
      <c r="B21" s="224"/>
      <c r="C21" s="225"/>
      <c r="D21" s="224"/>
      <c r="E21" s="225"/>
      <c r="F21" s="226"/>
      <c r="G21" s="226"/>
      <c r="H21" s="227"/>
    </row>
    <row r="22" spans="1:8" s="184" customFormat="1">
      <c r="A22" s="223"/>
      <c r="B22" s="224"/>
      <c r="C22" s="225"/>
      <c r="D22" s="224"/>
      <c r="E22" s="225"/>
      <c r="F22" s="226"/>
      <c r="G22" s="226"/>
      <c r="H22" s="227"/>
    </row>
    <row r="23" spans="1:8" s="184" customFormat="1">
      <c r="A23" s="223"/>
      <c r="B23" s="224"/>
      <c r="C23" s="225"/>
      <c r="D23" s="224"/>
      <c r="E23" s="225"/>
      <c r="F23" s="226"/>
      <c r="G23" s="226"/>
      <c r="H23" s="227"/>
    </row>
    <row r="24" spans="1:8" s="184" customFormat="1">
      <c r="A24" s="228"/>
      <c r="B24" s="229"/>
      <c r="C24" s="230"/>
      <c r="D24" s="229"/>
      <c r="E24" s="230"/>
      <c r="F24" s="231"/>
      <c r="G24" s="231"/>
      <c r="H24" s="232"/>
    </row>
    <row r="25" spans="1:8" s="184" customFormat="1" ht="6" customHeight="1"/>
    <row r="26" spans="1:8" s="184" customFormat="1">
      <c r="A26" s="212" t="s">
        <v>101</v>
      </c>
      <c r="B26" s="212"/>
      <c r="C26" s="210"/>
      <c r="D26" s="210"/>
      <c r="E26" s="210"/>
      <c r="F26" s="210"/>
      <c r="G26" s="233" t="s">
        <v>102</v>
      </c>
      <c r="H26" s="199"/>
    </row>
    <row r="27" spans="1:8" s="184" customFormat="1" ht="6" customHeight="1"/>
    <row r="28" spans="1:8" s="197" customFormat="1" ht="12">
      <c r="A28" s="213" t="s">
        <v>95</v>
      </c>
      <c r="B28" s="214" t="s">
        <v>96</v>
      </c>
      <c r="C28" s="215"/>
      <c r="D28" s="214" t="s">
        <v>97</v>
      </c>
      <c r="E28" s="215"/>
      <c r="F28" s="216" t="s">
        <v>98</v>
      </c>
      <c r="G28" s="216" t="s">
        <v>99</v>
      </c>
      <c r="H28" s="217" t="s">
        <v>100</v>
      </c>
    </row>
    <row r="29" spans="1:8" s="184" customFormat="1">
      <c r="A29" s="218"/>
      <c r="B29" s="219"/>
      <c r="C29" s="220"/>
      <c r="D29" s="219"/>
      <c r="E29" s="220"/>
      <c r="F29" s="221"/>
      <c r="G29" s="221"/>
      <c r="H29" s="222"/>
    </row>
    <row r="30" spans="1:8" s="184" customFormat="1">
      <c r="A30" s="234"/>
      <c r="B30" s="235"/>
      <c r="C30" s="236"/>
      <c r="D30" s="224"/>
      <c r="E30" s="225"/>
      <c r="F30" s="237"/>
      <c r="G30" s="237"/>
      <c r="H30" s="238"/>
    </row>
    <row r="31" spans="1:8" s="184" customFormat="1">
      <c r="A31" s="234"/>
      <c r="B31" s="235"/>
      <c r="C31" s="236"/>
      <c r="D31" s="224"/>
      <c r="E31" s="225"/>
      <c r="F31" s="237"/>
      <c r="G31" s="237"/>
      <c r="H31" s="238"/>
    </row>
    <row r="32" spans="1:8" s="184" customFormat="1">
      <c r="A32" s="234"/>
      <c r="B32" s="235"/>
      <c r="C32" s="236"/>
      <c r="D32" s="224"/>
      <c r="E32" s="225"/>
      <c r="F32" s="237"/>
      <c r="G32" s="237"/>
      <c r="H32" s="238"/>
    </row>
    <row r="33" spans="1:8" s="184" customFormat="1">
      <c r="A33" s="228"/>
      <c r="B33" s="229"/>
      <c r="C33" s="230"/>
      <c r="D33" s="229"/>
      <c r="E33" s="230"/>
      <c r="F33" s="231"/>
      <c r="G33" s="231"/>
      <c r="H33" s="232"/>
    </row>
    <row r="34" spans="1:8" s="184" customFormat="1" ht="6" customHeight="1"/>
    <row r="35" spans="1:8" s="184" customFormat="1">
      <c r="A35" s="212" t="s">
        <v>103</v>
      </c>
      <c r="B35" s="239"/>
      <c r="C35" s="210"/>
      <c r="D35" s="210"/>
      <c r="E35" s="210"/>
      <c r="F35" s="210"/>
      <c r="G35" s="233" t="s">
        <v>104</v>
      </c>
      <c r="H35" s="210"/>
    </row>
    <row r="36" spans="1:8" s="184" customFormat="1" ht="6" customHeight="1"/>
    <row r="37" spans="1:8" s="197" customFormat="1" ht="12">
      <c r="A37" s="213" t="s">
        <v>95</v>
      </c>
      <c r="B37" s="214" t="s">
        <v>96</v>
      </c>
      <c r="C37" s="215"/>
      <c r="D37" s="214" t="s">
        <v>97</v>
      </c>
      <c r="E37" s="215"/>
      <c r="F37" s="216" t="s">
        <v>98</v>
      </c>
      <c r="G37" s="216" t="s">
        <v>99</v>
      </c>
      <c r="H37" s="217" t="s">
        <v>100</v>
      </c>
    </row>
    <row r="38" spans="1:8" s="184" customFormat="1">
      <c r="A38" s="218"/>
      <c r="B38" s="219"/>
      <c r="C38" s="220"/>
      <c r="D38" s="219"/>
      <c r="E38" s="220"/>
      <c r="F38" s="221"/>
      <c r="G38" s="221"/>
      <c r="H38" s="222"/>
    </row>
    <row r="39" spans="1:8" s="184" customFormat="1">
      <c r="A39" s="223"/>
      <c r="B39" s="224"/>
      <c r="C39" s="225"/>
      <c r="D39" s="224"/>
      <c r="E39" s="225"/>
      <c r="F39" s="226"/>
      <c r="G39" s="226"/>
      <c r="H39" s="227"/>
    </row>
    <row r="40" spans="1:8" s="184" customFormat="1">
      <c r="A40" s="223"/>
      <c r="B40" s="224"/>
      <c r="C40" s="225"/>
      <c r="D40" s="224"/>
      <c r="E40" s="225"/>
      <c r="F40" s="226"/>
      <c r="G40" s="226"/>
      <c r="H40" s="227"/>
    </row>
    <row r="41" spans="1:8" s="184" customFormat="1">
      <c r="A41" s="228"/>
      <c r="B41" s="229"/>
      <c r="C41" s="230"/>
      <c r="D41" s="229"/>
      <c r="E41" s="230"/>
      <c r="F41" s="231"/>
      <c r="G41" s="231"/>
      <c r="H41" s="232"/>
    </row>
    <row r="42" spans="1:8" s="184" customFormat="1" ht="6" customHeight="1"/>
    <row r="43" spans="1:8" s="184" customFormat="1">
      <c r="A43" s="212" t="s">
        <v>105</v>
      </c>
      <c r="B43" s="239"/>
      <c r="F43" s="210"/>
      <c r="G43" s="233" t="s">
        <v>106</v>
      </c>
      <c r="H43" s="210"/>
    </row>
    <row r="44" spans="1:8" s="184" customFormat="1" ht="6" customHeight="1"/>
    <row r="45" spans="1:8" s="197" customFormat="1" ht="12">
      <c r="A45" s="213" t="s">
        <v>95</v>
      </c>
      <c r="B45" s="214" t="s">
        <v>96</v>
      </c>
      <c r="C45" s="215"/>
      <c r="D45" s="214" t="s">
        <v>97</v>
      </c>
      <c r="E45" s="215"/>
      <c r="F45" s="216" t="s">
        <v>98</v>
      </c>
      <c r="G45" s="216" t="s">
        <v>99</v>
      </c>
      <c r="H45" s="217" t="s">
        <v>100</v>
      </c>
    </row>
    <row r="46" spans="1:8" s="184" customFormat="1">
      <c r="A46" s="218"/>
      <c r="B46" s="219"/>
      <c r="C46" s="220"/>
      <c r="D46" s="219"/>
      <c r="E46" s="220"/>
      <c r="F46" s="221"/>
      <c r="G46" s="221"/>
      <c r="H46" s="222"/>
    </row>
    <row r="47" spans="1:8" s="184" customFormat="1">
      <c r="A47" s="223"/>
      <c r="B47" s="224"/>
      <c r="C47" s="225"/>
      <c r="D47" s="224"/>
      <c r="E47" s="225"/>
      <c r="F47" s="226"/>
      <c r="G47" s="226"/>
      <c r="H47" s="227"/>
    </row>
    <row r="48" spans="1:8" s="184" customFormat="1">
      <c r="A48" s="228"/>
      <c r="B48" s="229"/>
      <c r="C48" s="230"/>
      <c r="D48" s="229"/>
      <c r="E48" s="230"/>
      <c r="F48" s="231"/>
      <c r="G48" s="231"/>
      <c r="H48" s="232"/>
    </row>
    <row r="49" spans="1:8" s="184" customFormat="1" ht="6" customHeight="1"/>
    <row r="50" spans="1:8" s="184" customFormat="1">
      <c r="F50" s="210"/>
      <c r="G50" s="233" t="s">
        <v>107</v>
      </c>
      <c r="H50" s="210"/>
    </row>
    <row r="51" spans="1:8" ht="6" customHeight="1"/>
    <row r="52" spans="1:8" s="197" customFormat="1" ht="12">
      <c r="A52" s="192"/>
      <c r="B52" s="194"/>
      <c r="C52" s="240" t="s">
        <v>108</v>
      </c>
      <c r="D52" s="241"/>
      <c r="E52" s="242" t="s">
        <v>35</v>
      </c>
      <c r="F52" s="243"/>
      <c r="G52" s="244" t="s">
        <v>109</v>
      </c>
      <c r="H52" s="196"/>
    </row>
    <row r="53" spans="1:8" s="197" customFormat="1" ht="12">
      <c r="A53" s="245" t="s">
        <v>110</v>
      </c>
      <c r="B53" s="246"/>
      <c r="C53" s="247" t="s">
        <v>111</v>
      </c>
      <c r="D53" s="248"/>
      <c r="E53" s="249" t="s">
        <v>112</v>
      </c>
      <c r="F53" s="250"/>
      <c r="G53" s="251" t="s">
        <v>113</v>
      </c>
      <c r="H53" s="204"/>
    </row>
    <row r="54" spans="1:8" s="197" customFormat="1" ht="12">
      <c r="A54" s="198"/>
      <c r="B54" s="200"/>
      <c r="C54" s="247"/>
      <c r="D54" s="248"/>
      <c r="E54" s="249" t="s">
        <v>114</v>
      </c>
      <c r="F54" s="250"/>
      <c r="G54" s="251" t="s">
        <v>115</v>
      </c>
      <c r="H54" s="204"/>
    </row>
    <row r="55" spans="1:8" s="197" customFormat="1" ht="12" customHeight="1">
      <c r="A55" s="198"/>
      <c r="B55" s="200"/>
      <c r="C55" s="247" t="s">
        <v>116</v>
      </c>
      <c r="D55" s="248"/>
      <c r="E55" s="249" t="s">
        <v>117</v>
      </c>
      <c r="F55" s="250"/>
      <c r="G55" s="251" t="s">
        <v>118</v>
      </c>
      <c r="H55" s="204"/>
    </row>
    <row r="56" spans="1:8" s="197" customFormat="1" ht="12">
      <c r="A56" s="198"/>
      <c r="B56" s="200"/>
      <c r="C56" s="247"/>
      <c r="D56" s="248"/>
      <c r="E56" s="249" t="s">
        <v>119</v>
      </c>
      <c r="F56" s="250"/>
      <c r="G56" s="251" t="s">
        <v>120</v>
      </c>
      <c r="H56" s="204"/>
    </row>
    <row r="57" spans="1:8" s="197" customFormat="1" ht="12">
      <c r="A57" s="245" t="s">
        <v>121</v>
      </c>
      <c r="B57" s="246"/>
      <c r="C57" s="247" t="s">
        <v>122</v>
      </c>
      <c r="D57" s="248"/>
      <c r="E57" s="249" t="s">
        <v>123</v>
      </c>
      <c r="F57" s="250"/>
      <c r="G57" s="251" t="s">
        <v>124</v>
      </c>
      <c r="H57" s="204"/>
    </row>
    <row r="58" spans="1:8" s="197" customFormat="1" ht="12">
      <c r="A58" s="245" t="s">
        <v>125</v>
      </c>
      <c r="B58" s="246"/>
      <c r="C58" s="247"/>
      <c r="D58" s="248"/>
      <c r="E58" s="249" t="s">
        <v>126</v>
      </c>
      <c r="F58" s="250"/>
      <c r="G58" s="251" t="s">
        <v>127</v>
      </c>
      <c r="H58" s="204"/>
    </row>
    <row r="59" spans="1:8" s="256" customFormat="1" ht="47.1" customHeight="1">
      <c r="A59" s="252"/>
      <c r="B59" s="253"/>
      <c r="C59" s="1502" t="s">
        <v>128</v>
      </c>
      <c r="D59" s="1503"/>
      <c r="E59" s="254" t="s">
        <v>129</v>
      </c>
      <c r="F59" s="1504" t="s">
        <v>130</v>
      </c>
      <c r="G59" s="1504"/>
      <c r="H59" s="255"/>
    </row>
    <row r="60" spans="1:8" ht="6" customHeight="1">
      <c r="C60" s="257"/>
      <c r="D60" s="257"/>
      <c r="E60" s="257"/>
      <c r="F60" s="258"/>
      <c r="G60" s="211"/>
      <c r="H60" s="258"/>
    </row>
    <row r="61" spans="1:8" s="184" customFormat="1" ht="15">
      <c r="A61" s="259" t="s">
        <v>131</v>
      </c>
      <c r="B61" s="184" t="s">
        <v>132</v>
      </c>
      <c r="G61" s="260" t="s">
        <v>133</v>
      </c>
    </row>
    <row r="62" spans="1:8" ht="6" customHeight="1"/>
    <row r="63" spans="1:8" s="256" customFormat="1" ht="12.95" customHeight="1">
      <c r="A63" s="261" t="s">
        <v>134</v>
      </c>
      <c r="B63" s="261"/>
      <c r="C63" s="261"/>
      <c r="D63" s="261"/>
      <c r="E63" s="261"/>
      <c r="F63" s="261"/>
      <c r="G63" s="261"/>
      <c r="H63" s="261"/>
    </row>
  </sheetData>
  <mergeCells count="2">
    <mergeCell ref="C59:D59"/>
    <mergeCell ref="F59:G59"/>
  </mergeCells>
  <printOptions horizontalCentered="1"/>
  <pageMargins left="0.59055118110236227" right="0.39370078740157483" top="0.39370078740157483" bottom="0.39370078740157483" header="0" footer="0"/>
  <pageSetup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election activeCell="N25" sqref="N25"/>
    </sheetView>
  </sheetViews>
  <sheetFormatPr baseColWidth="10" defaultRowHeight="12.75"/>
  <cols>
    <col min="1" max="1" width="7.7109375" style="180" customWidth="1"/>
    <col min="2" max="2" width="8.7109375" style="180" customWidth="1"/>
    <col min="3" max="3" width="3.7109375" style="180" customWidth="1"/>
    <col min="4" max="4" width="1.7109375" style="180" customWidth="1"/>
    <col min="5" max="5" width="8.7109375" style="180" customWidth="1"/>
    <col min="6" max="6" width="1.7109375" style="180" customWidth="1"/>
    <col min="7" max="7" width="8.7109375" style="180" customWidth="1"/>
    <col min="8" max="9" width="1.7109375" style="180" customWidth="1"/>
    <col min="10" max="10" width="8.7109375" style="180" customWidth="1"/>
    <col min="11" max="11" width="1.7109375" style="180" customWidth="1"/>
    <col min="12" max="12" width="6.7109375" style="180" customWidth="1"/>
    <col min="13" max="13" width="1.7109375" style="180" customWidth="1"/>
    <col min="14" max="14" width="9.7109375" style="180" customWidth="1"/>
    <col min="15" max="15" width="1.7109375" style="180" customWidth="1"/>
    <col min="16" max="16" width="9.7109375" style="180" customWidth="1"/>
    <col min="17" max="17" width="1.7109375" style="180" customWidth="1"/>
    <col min="18" max="18" width="9.7109375" style="180" customWidth="1"/>
    <col min="19" max="20" width="1" style="180" customWidth="1"/>
    <col min="21" max="21" width="9.7109375" style="180" customWidth="1"/>
    <col min="22" max="23" width="1.42578125" style="180" customWidth="1"/>
    <col min="24" max="25" width="9.7109375" style="180" customWidth="1"/>
    <col min="26" max="26" width="23.7109375" style="180" customWidth="1"/>
    <col min="27" max="27" width="7.85546875" style="180" bestFit="1" customWidth="1"/>
    <col min="28" max="29" width="4.7109375" style="180" customWidth="1"/>
    <col min="30" max="30" width="8.7109375" style="180" customWidth="1"/>
    <col min="31" max="31" width="1.7109375" style="180" customWidth="1"/>
    <col min="32" max="32" width="8.7109375" style="180" customWidth="1"/>
    <col min="33" max="33" width="1.7109375" style="180" customWidth="1"/>
    <col min="34" max="256" width="11.42578125" style="180"/>
    <col min="257" max="257" width="7.7109375" style="180" customWidth="1"/>
    <col min="258" max="258" width="8.7109375" style="180" customWidth="1"/>
    <col min="259" max="259" width="3.7109375" style="180" customWidth="1"/>
    <col min="260" max="260" width="1.7109375" style="180" customWidth="1"/>
    <col min="261" max="261" width="8.7109375" style="180" customWidth="1"/>
    <col min="262" max="262" width="1.7109375" style="180" customWidth="1"/>
    <col min="263" max="263" width="8.7109375" style="180" customWidth="1"/>
    <col min="264" max="265" width="1.7109375" style="180" customWidth="1"/>
    <col min="266" max="266" width="8.7109375" style="180" customWidth="1"/>
    <col min="267" max="267" width="1.7109375" style="180" customWidth="1"/>
    <col min="268" max="268" width="6.7109375" style="180" customWidth="1"/>
    <col min="269" max="269" width="1.7109375" style="180" customWidth="1"/>
    <col min="270" max="270" width="9.7109375" style="180" customWidth="1"/>
    <col min="271" max="271" width="1.7109375" style="180" customWidth="1"/>
    <col min="272" max="272" width="9.7109375" style="180" customWidth="1"/>
    <col min="273" max="273" width="1.7109375" style="180" customWidth="1"/>
    <col min="274" max="274" width="9.7109375" style="180" customWidth="1"/>
    <col min="275" max="276" width="1" style="180" customWidth="1"/>
    <col min="277" max="277" width="9.7109375" style="180" customWidth="1"/>
    <col min="278" max="279" width="1.42578125" style="180" customWidth="1"/>
    <col min="280" max="281" width="9.7109375" style="180" customWidth="1"/>
    <col min="282" max="282" width="23.7109375" style="180" customWidth="1"/>
    <col min="283" max="283" width="7.85546875" style="180" bestFit="1" customWidth="1"/>
    <col min="284" max="285" width="4.7109375" style="180" customWidth="1"/>
    <col min="286" max="286" width="8.7109375" style="180" customWidth="1"/>
    <col min="287" max="287" width="1.7109375" style="180" customWidth="1"/>
    <col min="288" max="288" width="8.7109375" style="180" customWidth="1"/>
    <col min="289" max="289" width="1.7109375" style="180" customWidth="1"/>
    <col min="290" max="512" width="11.42578125" style="180"/>
    <col min="513" max="513" width="7.7109375" style="180" customWidth="1"/>
    <col min="514" max="514" width="8.7109375" style="180" customWidth="1"/>
    <col min="515" max="515" width="3.7109375" style="180" customWidth="1"/>
    <col min="516" max="516" width="1.7109375" style="180" customWidth="1"/>
    <col min="517" max="517" width="8.7109375" style="180" customWidth="1"/>
    <col min="518" max="518" width="1.7109375" style="180" customWidth="1"/>
    <col min="519" max="519" width="8.7109375" style="180" customWidth="1"/>
    <col min="520" max="521" width="1.7109375" style="180" customWidth="1"/>
    <col min="522" max="522" width="8.7109375" style="180" customWidth="1"/>
    <col min="523" max="523" width="1.7109375" style="180" customWidth="1"/>
    <col min="524" max="524" width="6.7109375" style="180" customWidth="1"/>
    <col min="525" max="525" width="1.7109375" style="180" customWidth="1"/>
    <col min="526" max="526" width="9.7109375" style="180" customWidth="1"/>
    <col min="527" max="527" width="1.7109375" style="180" customWidth="1"/>
    <col min="528" max="528" width="9.7109375" style="180" customWidth="1"/>
    <col min="529" max="529" width="1.7109375" style="180" customWidth="1"/>
    <col min="530" max="530" width="9.7109375" style="180" customWidth="1"/>
    <col min="531" max="532" width="1" style="180" customWidth="1"/>
    <col min="533" max="533" width="9.7109375" style="180" customWidth="1"/>
    <col min="534" max="535" width="1.42578125" style="180" customWidth="1"/>
    <col min="536" max="537" width="9.7109375" style="180" customWidth="1"/>
    <col min="538" max="538" width="23.7109375" style="180" customWidth="1"/>
    <col min="539" max="539" width="7.85546875" style="180" bestFit="1" customWidth="1"/>
    <col min="540" max="541" width="4.7109375" style="180" customWidth="1"/>
    <col min="542" max="542" width="8.7109375" style="180" customWidth="1"/>
    <col min="543" max="543" width="1.7109375" style="180" customWidth="1"/>
    <col min="544" max="544" width="8.7109375" style="180" customWidth="1"/>
    <col min="545" max="545" width="1.7109375" style="180" customWidth="1"/>
    <col min="546" max="768" width="11.42578125" style="180"/>
    <col min="769" max="769" width="7.7109375" style="180" customWidth="1"/>
    <col min="770" max="770" width="8.7109375" style="180" customWidth="1"/>
    <col min="771" max="771" width="3.7109375" style="180" customWidth="1"/>
    <col min="772" max="772" width="1.7109375" style="180" customWidth="1"/>
    <col min="773" max="773" width="8.7109375" style="180" customWidth="1"/>
    <col min="774" max="774" width="1.7109375" style="180" customWidth="1"/>
    <col min="775" max="775" width="8.7109375" style="180" customWidth="1"/>
    <col min="776" max="777" width="1.7109375" style="180" customWidth="1"/>
    <col min="778" max="778" width="8.7109375" style="180" customWidth="1"/>
    <col min="779" max="779" width="1.7109375" style="180" customWidth="1"/>
    <col min="780" max="780" width="6.7109375" style="180" customWidth="1"/>
    <col min="781" max="781" width="1.7109375" style="180" customWidth="1"/>
    <col min="782" max="782" width="9.7109375" style="180" customWidth="1"/>
    <col min="783" max="783" width="1.7109375" style="180" customWidth="1"/>
    <col min="784" max="784" width="9.7109375" style="180" customWidth="1"/>
    <col min="785" max="785" width="1.7109375" style="180" customWidth="1"/>
    <col min="786" max="786" width="9.7109375" style="180" customWidth="1"/>
    <col min="787" max="788" width="1" style="180" customWidth="1"/>
    <col min="789" max="789" width="9.7109375" style="180" customWidth="1"/>
    <col min="790" max="791" width="1.42578125" style="180" customWidth="1"/>
    <col min="792" max="793" width="9.7109375" style="180" customWidth="1"/>
    <col min="794" max="794" width="23.7109375" style="180" customWidth="1"/>
    <col min="795" max="795" width="7.85546875" style="180" bestFit="1" customWidth="1"/>
    <col min="796" max="797" width="4.7109375" style="180" customWidth="1"/>
    <col min="798" max="798" width="8.7109375" style="180" customWidth="1"/>
    <col min="799" max="799" width="1.7109375" style="180" customWidth="1"/>
    <col min="800" max="800" width="8.7109375" style="180" customWidth="1"/>
    <col min="801" max="801" width="1.7109375" style="180" customWidth="1"/>
    <col min="802" max="1024" width="11.42578125" style="180"/>
    <col min="1025" max="1025" width="7.7109375" style="180" customWidth="1"/>
    <col min="1026" max="1026" width="8.7109375" style="180" customWidth="1"/>
    <col min="1027" max="1027" width="3.7109375" style="180" customWidth="1"/>
    <col min="1028" max="1028" width="1.7109375" style="180" customWidth="1"/>
    <col min="1029" max="1029" width="8.7109375" style="180" customWidth="1"/>
    <col min="1030" max="1030" width="1.7109375" style="180" customWidth="1"/>
    <col min="1031" max="1031" width="8.7109375" style="180" customWidth="1"/>
    <col min="1032" max="1033" width="1.7109375" style="180" customWidth="1"/>
    <col min="1034" max="1034" width="8.7109375" style="180" customWidth="1"/>
    <col min="1035" max="1035" width="1.7109375" style="180" customWidth="1"/>
    <col min="1036" max="1036" width="6.7109375" style="180" customWidth="1"/>
    <col min="1037" max="1037" width="1.7109375" style="180" customWidth="1"/>
    <col min="1038" max="1038" width="9.7109375" style="180" customWidth="1"/>
    <col min="1039" max="1039" width="1.7109375" style="180" customWidth="1"/>
    <col min="1040" max="1040" width="9.7109375" style="180" customWidth="1"/>
    <col min="1041" max="1041" width="1.7109375" style="180" customWidth="1"/>
    <col min="1042" max="1042" width="9.7109375" style="180" customWidth="1"/>
    <col min="1043" max="1044" width="1" style="180" customWidth="1"/>
    <col min="1045" max="1045" width="9.7109375" style="180" customWidth="1"/>
    <col min="1046" max="1047" width="1.42578125" style="180" customWidth="1"/>
    <col min="1048" max="1049" width="9.7109375" style="180" customWidth="1"/>
    <col min="1050" max="1050" width="23.7109375" style="180" customWidth="1"/>
    <col min="1051" max="1051" width="7.85546875" style="180" bestFit="1" customWidth="1"/>
    <col min="1052" max="1053" width="4.7109375" style="180" customWidth="1"/>
    <col min="1054" max="1054" width="8.7109375" style="180" customWidth="1"/>
    <col min="1055" max="1055" width="1.7109375" style="180" customWidth="1"/>
    <col min="1056" max="1056" width="8.7109375" style="180" customWidth="1"/>
    <col min="1057" max="1057" width="1.7109375" style="180" customWidth="1"/>
    <col min="1058" max="1280" width="11.42578125" style="180"/>
    <col min="1281" max="1281" width="7.7109375" style="180" customWidth="1"/>
    <col min="1282" max="1282" width="8.7109375" style="180" customWidth="1"/>
    <col min="1283" max="1283" width="3.7109375" style="180" customWidth="1"/>
    <col min="1284" max="1284" width="1.7109375" style="180" customWidth="1"/>
    <col min="1285" max="1285" width="8.7109375" style="180" customWidth="1"/>
    <col min="1286" max="1286" width="1.7109375" style="180" customWidth="1"/>
    <col min="1287" max="1287" width="8.7109375" style="180" customWidth="1"/>
    <col min="1288" max="1289" width="1.7109375" style="180" customWidth="1"/>
    <col min="1290" max="1290" width="8.7109375" style="180" customWidth="1"/>
    <col min="1291" max="1291" width="1.7109375" style="180" customWidth="1"/>
    <col min="1292" max="1292" width="6.7109375" style="180" customWidth="1"/>
    <col min="1293" max="1293" width="1.7109375" style="180" customWidth="1"/>
    <col min="1294" max="1294" width="9.7109375" style="180" customWidth="1"/>
    <col min="1295" max="1295" width="1.7109375" style="180" customWidth="1"/>
    <col min="1296" max="1296" width="9.7109375" style="180" customWidth="1"/>
    <col min="1297" max="1297" width="1.7109375" style="180" customWidth="1"/>
    <col min="1298" max="1298" width="9.7109375" style="180" customWidth="1"/>
    <col min="1299" max="1300" width="1" style="180" customWidth="1"/>
    <col min="1301" max="1301" width="9.7109375" style="180" customWidth="1"/>
    <col min="1302" max="1303" width="1.42578125" style="180" customWidth="1"/>
    <col min="1304" max="1305" width="9.7109375" style="180" customWidth="1"/>
    <col min="1306" max="1306" width="23.7109375" style="180" customWidth="1"/>
    <col min="1307" max="1307" width="7.85546875" style="180" bestFit="1" customWidth="1"/>
    <col min="1308" max="1309" width="4.7109375" style="180" customWidth="1"/>
    <col min="1310" max="1310" width="8.7109375" style="180" customWidth="1"/>
    <col min="1311" max="1311" width="1.7109375" style="180" customWidth="1"/>
    <col min="1312" max="1312" width="8.7109375" style="180" customWidth="1"/>
    <col min="1313" max="1313" width="1.7109375" style="180" customWidth="1"/>
    <col min="1314" max="1536" width="11.42578125" style="180"/>
    <col min="1537" max="1537" width="7.7109375" style="180" customWidth="1"/>
    <col min="1538" max="1538" width="8.7109375" style="180" customWidth="1"/>
    <col min="1539" max="1539" width="3.7109375" style="180" customWidth="1"/>
    <col min="1540" max="1540" width="1.7109375" style="180" customWidth="1"/>
    <col min="1541" max="1541" width="8.7109375" style="180" customWidth="1"/>
    <col min="1542" max="1542" width="1.7109375" style="180" customWidth="1"/>
    <col min="1543" max="1543" width="8.7109375" style="180" customWidth="1"/>
    <col min="1544" max="1545" width="1.7109375" style="180" customWidth="1"/>
    <col min="1546" max="1546" width="8.7109375" style="180" customWidth="1"/>
    <col min="1547" max="1547" width="1.7109375" style="180" customWidth="1"/>
    <col min="1548" max="1548" width="6.7109375" style="180" customWidth="1"/>
    <col min="1549" max="1549" width="1.7109375" style="180" customWidth="1"/>
    <col min="1550" max="1550" width="9.7109375" style="180" customWidth="1"/>
    <col min="1551" max="1551" width="1.7109375" style="180" customWidth="1"/>
    <col min="1552" max="1552" width="9.7109375" style="180" customWidth="1"/>
    <col min="1553" max="1553" width="1.7109375" style="180" customWidth="1"/>
    <col min="1554" max="1554" width="9.7109375" style="180" customWidth="1"/>
    <col min="1555" max="1556" width="1" style="180" customWidth="1"/>
    <col min="1557" max="1557" width="9.7109375" style="180" customWidth="1"/>
    <col min="1558" max="1559" width="1.42578125" style="180" customWidth="1"/>
    <col min="1560" max="1561" width="9.7109375" style="180" customWidth="1"/>
    <col min="1562" max="1562" width="23.7109375" style="180" customWidth="1"/>
    <col min="1563" max="1563" width="7.85546875" style="180" bestFit="1" customWidth="1"/>
    <col min="1564" max="1565" width="4.7109375" style="180" customWidth="1"/>
    <col min="1566" max="1566" width="8.7109375" style="180" customWidth="1"/>
    <col min="1567" max="1567" width="1.7109375" style="180" customWidth="1"/>
    <col min="1568" max="1568" width="8.7109375" style="180" customWidth="1"/>
    <col min="1569" max="1569" width="1.7109375" style="180" customWidth="1"/>
    <col min="1570" max="1792" width="11.42578125" style="180"/>
    <col min="1793" max="1793" width="7.7109375" style="180" customWidth="1"/>
    <col min="1794" max="1794" width="8.7109375" style="180" customWidth="1"/>
    <col min="1795" max="1795" width="3.7109375" style="180" customWidth="1"/>
    <col min="1796" max="1796" width="1.7109375" style="180" customWidth="1"/>
    <col min="1797" max="1797" width="8.7109375" style="180" customWidth="1"/>
    <col min="1798" max="1798" width="1.7109375" style="180" customWidth="1"/>
    <col min="1799" max="1799" width="8.7109375" style="180" customWidth="1"/>
    <col min="1800" max="1801" width="1.7109375" style="180" customWidth="1"/>
    <col min="1802" max="1802" width="8.7109375" style="180" customWidth="1"/>
    <col min="1803" max="1803" width="1.7109375" style="180" customWidth="1"/>
    <col min="1804" max="1804" width="6.7109375" style="180" customWidth="1"/>
    <col min="1805" max="1805" width="1.7109375" style="180" customWidth="1"/>
    <col min="1806" max="1806" width="9.7109375" style="180" customWidth="1"/>
    <col min="1807" max="1807" width="1.7109375" style="180" customWidth="1"/>
    <col min="1808" max="1808" width="9.7109375" style="180" customWidth="1"/>
    <col min="1809" max="1809" width="1.7109375" style="180" customWidth="1"/>
    <col min="1810" max="1810" width="9.7109375" style="180" customWidth="1"/>
    <col min="1811" max="1812" width="1" style="180" customWidth="1"/>
    <col min="1813" max="1813" width="9.7109375" style="180" customWidth="1"/>
    <col min="1814" max="1815" width="1.42578125" style="180" customWidth="1"/>
    <col min="1816" max="1817" width="9.7109375" style="180" customWidth="1"/>
    <col min="1818" max="1818" width="23.7109375" style="180" customWidth="1"/>
    <col min="1819" max="1819" width="7.85546875" style="180" bestFit="1" customWidth="1"/>
    <col min="1820" max="1821" width="4.7109375" style="180" customWidth="1"/>
    <col min="1822" max="1822" width="8.7109375" style="180" customWidth="1"/>
    <col min="1823" max="1823" width="1.7109375" style="180" customWidth="1"/>
    <col min="1824" max="1824" width="8.7109375" style="180" customWidth="1"/>
    <col min="1825" max="1825" width="1.7109375" style="180" customWidth="1"/>
    <col min="1826" max="2048" width="11.42578125" style="180"/>
    <col min="2049" max="2049" width="7.7109375" style="180" customWidth="1"/>
    <col min="2050" max="2050" width="8.7109375" style="180" customWidth="1"/>
    <col min="2051" max="2051" width="3.7109375" style="180" customWidth="1"/>
    <col min="2052" max="2052" width="1.7109375" style="180" customWidth="1"/>
    <col min="2053" max="2053" width="8.7109375" style="180" customWidth="1"/>
    <col min="2054" max="2054" width="1.7109375" style="180" customWidth="1"/>
    <col min="2055" max="2055" width="8.7109375" style="180" customWidth="1"/>
    <col min="2056" max="2057" width="1.7109375" style="180" customWidth="1"/>
    <col min="2058" max="2058" width="8.7109375" style="180" customWidth="1"/>
    <col min="2059" max="2059" width="1.7109375" style="180" customWidth="1"/>
    <col min="2060" max="2060" width="6.7109375" style="180" customWidth="1"/>
    <col min="2061" max="2061" width="1.7109375" style="180" customWidth="1"/>
    <col min="2062" max="2062" width="9.7109375" style="180" customWidth="1"/>
    <col min="2063" max="2063" width="1.7109375" style="180" customWidth="1"/>
    <col min="2064" max="2064" width="9.7109375" style="180" customWidth="1"/>
    <col min="2065" max="2065" width="1.7109375" style="180" customWidth="1"/>
    <col min="2066" max="2066" width="9.7109375" style="180" customWidth="1"/>
    <col min="2067" max="2068" width="1" style="180" customWidth="1"/>
    <col min="2069" max="2069" width="9.7109375" style="180" customWidth="1"/>
    <col min="2070" max="2071" width="1.42578125" style="180" customWidth="1"/>
    <col min="2072" max="2073" width="9.7109375" style="180" customWidth="1"/>
    <col min="2074" max="2074" width="23.7109375" style="180" customWidth="1"/>
    <col min="2075" max="2075" width="7.85546875" style="180" bestFit="1" customWidth="1"/>
    <col min="2076" max="2077" width="4.7109375" style="180" customWidth="1"/>
    <col min="2078" max="2078" width="8.7109375" style="180" customWidth="1"/>
    <col min="2079" max="2079" width="1.7109375" style="180" customWidth="1"/>
    <col min="2080" max="2080" width="8.7109375" style="180" customWidth="1"/>
    <col min="2081" max="2081" width="1.7109375" style="180" customWidth="1"/>
    <col min="2082" max="2304" width="11.42578125" style="180"/>
    <col min="2305" max="2305" width="7.7109375" style="180" customWidth="1"/>
    <col min="2306" max="2306" width="8.7109375" style="180" customWidth="1"/>
    <col min="2307" max="2307" width="3.7109375" style="180" customWidth="1"/>
    <col min="2308" max="2308" width="1.7109375" style="180" customWidth="1"/>
    <col min="2309" max="2309" width="8.7109375" style="180" customWidth="1"/>
    <col min="2310" max="2310" width="1.7109375" style="180" customWidth="1"/>
    <col min="2311" max="2311" width="8.7109375" style="180" customWidth="1"/>
    <col min="2312" max="2313" width="1.7109375" style="180" customWidth="1"/>
    <col min="2314" max="2314" width="8.7109375" style="180" customWidth="1"/>
    <col min="2315" max="2315" width="1.7109375" style="180" customWidth="1"/>
    <col min="2316" max="2316" width="6.7109375" style="180" customWidth="1"/>
    <col min="2317" max="2317" width="1.7109375" style="180" customWidth="1"/>
    <col min="2318" max="2318" width="9.7109375" style="180" customWidth="1"/>
    <col min="2319" max="2319" width="1.7109375" style="180" customWidth="1"/>
    <col min="2320" max="2320" width="9.7109375" style="180" customWidth="1"/>
    <col min="2321" max="2321" width="1.7109375" style="180" customWidth="1"/>
    <col min="2322" max="2322" width="9.7109375" style="180" customWidth="1"/>
    <col min="2323" max="2324" width="1" style="180" customWidth="1"/>
    <col min="2325" max="2325" width="9.7109375" style="180" customWidth="1"/>
    <col min="2326" max="2327" width="1.42578125" style="180" customWidth="1"/>
    <col min="2328" max="2329" width="9.7109375" style="180" customWidth="1"/>
    <col min="2330" max="2330" width="23.7109375" style="180" customWidth="1"/>
    <col min="2331" max="2331" width="7.85546875" style="180" bestFit="1" customWidth="1"/>
    <col min="2332" max="2333" width="4.7109375" style="180" customWidth="1"/>
    <col min="2334" max="2334" width="8.7109375" style="180" customWidth="1"/>
    <col min="2335" max="2335" width="1.7109375" style="180" customWidth="1"/>
    <col min="2336" max="2336" width="8.7109375" style="180" customWidth="1"/>
    <col min="2337" max="2337" width="1.7109375" style="180" customWidth="1"/>
    <col min="2338" max="2560" width="11.42578125" style="180"/>
    <col min="2561" max="2561" width="7.7109375" style="180" customWidth="1"/>
    <col min="2562" max="2562" width="8.7109375" style="180" customWidth="1"/>
    <col min="2563" max="2563" width="3.7109375" style="180" customWidth="1"/>
    <col min="2564" max="2564" width="1.7109375" style="180" customWidth="1"/>
    <col min="2565" max="2565" width="8.7109375" style="180" customWidth="1"/>
    <col min="2566" max="2566" width="1.7109375" style="180" customWidth="1"/>
    <col min="2567" max="2567" width="8.7109375" style="180" customWidth="1"/>
    <col min="2568" max="2569" width="1.7109375" style="180" customWidth="1"/>
    <col min="2570" max="2570" width="8.7109375" style="180" customWidth="1"/>
    <col min="2571" max="2571" width="1.7109375" style="180" customWidth="1"/>
    <col min="2572" max="2572" width="6.7109375" style="180" customWidth="1"/>
    <col min="2573" max="2573" width="1.7109375" style="180" customWidth="1"/>
    <col min="2574" max="2574" width="9.7109375" style="180" customWidth="1"/>
    <col min="2575" max="2575" width="1.7109375" style="180" customWidth="1"/>
    <col min="2576" max="2576" width="9.7109375" style="180" customWidth="1"/>
    <col min="2577" max="2577" width="1.7109375" style="180" customWidth="1"/>
    <col min="2578" max="2578" width="9.7109375" style="180" customWidth="1"/>
    <col min="2579" max="2580" width="1" style="180" customWidth="1"/>
    <col min="2581" max="2581" width="9.7109375" style="180" customWidth="1"/>
    <col min="2582" max="2583" width="1.42578125" style="180" customWidth="1"/>
    <col min="2584" max="2585" width="9.7109375" style="180" customWidth="1"/>
    <col min="2586" max="2586" width="23.7109375" style="180" customWidth="1"/>
    <col min="2587" max="2587" width="7.85546875" style="180" bestFit="1" customWidth="1"/>
    <col min="2588" max="2589" width="4.7109375" style="180" customWidth="1"/>
    <col min="2590" max="2590" width="8.7109375" style="180" customWidth="1"/>
    <col min="2591" max="2591" width="1.7109375" style="180" customWidth="1"/>
    <col min="2592" max="2592" width="8.7109375" style="180" customWidth="1"/>
    <col min="2593" max="2593" width="1.7109375" style="180" customWidth="1"/>
    <col min="2594" max="2816" width="11.42578125" style="180"/>
    <col min="2817" max="2817" width="7.7109375" style="180" customWidth="1"/>
    <col min="2818" max="2818" width="8.7109375" style="180" customWidth="1"/>
    <col min="2819" max="2819" width="3.7109375" style="180" customWidth="1"/>
    <col min="2820" max="2820" width="1.7109375" style="180" customWidth="1"/>
    <col min="2821" max="2821" width="8.7109375" style="180" customWidth="1"/>
    <col min="2822" max="2822" width="1.7109375" style="180" customWidth="1"/>
    <col min="2823" max="2823" width="8.7109375" style="180" customWidth="1"/>
    <col min="2824" max="2825" width="1.7109375" style="180" customWidth="1"/>
    <col min="2826" max="2826" width="8.7109375" style="180" customWidth="1"/>
    <col min="2827" max="2827" width="1.7109375" style="180" customWidth="1"/>
    <col min="2828" max="2828" width="6.7109375" style="180" customWidth="1"/>
    <col min="2829" max="2829" width="1.7109375" style="180" customWidth="1"/>
    <col min="2830" max="2830" width="9.7109375" style="180" customWidth="1"/>
    <col min="2831" max="2831" width="1.7109375" style="180" customWidth="1"/>
    <col min="2832" max="2832" width="9.7109375" style="180" customWidth="1"/>
    <col min="2833" max="2833" width="1.7109375" style="180" customWidth="1"/>
    <col min="2834" max="2834" width="9.7109375" style="180" customWidth="1"/>
    <col min="2835" max="2836" width="1" style="180" customWidth="1"/>
    <col min="2837" max="2837" width="9.7109375" style="180" customWidth="1"/>
    <col min="2838" max="2839" width="1.42578125" style="180" customWidth="1"/>
    <col min="2840" max="2841" width="9.7109375" style="180" customWidth="1"/>
    <col min="2842" max="2842" width="23.7109375" style="180" customWidth="1"/>
    <col min="2843" max="2843" width="7.85546875" style="180" bestFit="1" customWidth="1"/>
    <col min="2844" max="2845" width="4.7109375" style="180" customWidth="1"/>
    <col min="2846" max="2846" width="8.7109375" style="180" customWidth="1"/>
    <col min="2847" max="2847" width="1.7109375" style="180" customWidth="1"/>
    <col min="2848" max="2848" width="8.7109375" style="180" customWidth="1"/>
    <col min="2849" max="2849" width="1.7109375" style="180" customWidth="1"/>
    <col min="2850" max="3072" width="11.42578125" style="180"/>
    <col min="3073" max="3073" width="7.7109375" style="180" customWidth="1"/>
    <col min="3074" max="3074" width="8.7109375" style="180" customWidth="1"/>
    <col min="3075" max="3075" width="3.7109375" style="180" customWidth="1"/>
    <col min="3076" max="3076" width="1.7109375" style="180" customWidth="1"/>
    <col min="3077" max="3077" width="8.7109375" style="180" customWidth="1"/>
    <col min="3078" max="3078" width="1.7109375" style="180" customWidth="1"/>
    <col min="3079" max="3079" width="8.7109375" style="180" customWidth="1"/>
    <col min="3080" max="3081" width="1.7109375" style="180" customWidth="1"/>
    <col min="3082" max="3082" width="8.7109375" style="180" customWidth="1"/>
    <col min="3083" max="3083" width="1.7109375" style="180" customWidth="1"/>
    <col min="3084" max="3084" width="6.7109375" style="180" customWidth="1"/>
    <col min="3085" max="3085" width="1.7109375" style="180" customWidth="1"/>
    <col min="3086" max="3086" width="9.7109375" style="180" customWidth="1"/>
    <col min="3087" max="3087" width="1.7109375" style="180" customWidth="1"/>
    <col min="3088" max="3088" width="9.7109375" style="180" customWidth="1"/>
    <col min="3089" max="3089" width="1.7109375" style="180" customWidth="1"/>
    <col min="3090" max="3090" width="9.7109375" style="180" customWidth="1"/>
    <col min="3091" max="3092" width="1" style="180" customWidth="1"/>
    <col min="3093" max="3093" width="9.7109375" style="180" customWidth="1"/>
    <col min="3094" max="3095" width="1.42578125" style="180" customWidth="1"/>
    <col min="3096" max="3097" width="9.7109375" style="180" customWidth="1"/>
    <col min="3098" max="3098" width="23.7109375" style="180" customWidth="1"/>
    <col min="3099" max="3099" width="7.85546875" style="180" bestFit="1" customWidth="1"/>
    <col min="3100" max="3101" width="4.7109375" style="180" customWidth="1"/>
    <col min="3102" max="3102" width="8.7109375" style="180" customWidth="1"/>
    <col min="3103" max="3103" width="1.7109375" style="180" customWidth="1"/>
    <col min="3104" max="3104" width="8.7109375" style="180" customWidth="1"/>
    <col min="3105" max="3105" width="1.7109375" style="180" customWidth="1"/>
    <col min="3106" max="3328" width="11.42578125" style="180"/>
    <col min="3329" max="3329" width="7.7109375" style="180" customWidth="1"/>
    <col min="3330" max="3330" width="8.7109375" style="180" customWidth="1"/>
    <col min="3331" max="3331" width="3.7109375" style="180" customWidth="1"/>
    <col min="3332" max="3332" width="1.7109375" style="180" customWidth="1"/>
    <col min="3333" max="3333" width="8.7109375" style="180" customWidth="1"/>
    <col min="3334" max="3334" width="1.7109375" style="180" customWidth="1"/>
    <col min="3335" max="3335" width="8.7109375" style="180" customWidth="1"/>
    <col min="3336" max="3337" width="1.7109375" style="180" customWidth="1"/>
    <col min="3338" max="3338" width="8.7109375" style="180" customWidth="1"/>
    <col min="3339" max="3339" width="1.7109375" style="180" customWidth="1"/>
    <col min="3340" max="3340" width="6.7109375" style="180" customWidth="1"/>
    <col min="3341" max="3341" width="1.7109375" style="180" customWidth="1"/>
    <col min="3342" max="3342" width="9.7109375" style="180" customWidth="1"/>
    <col min="3343" max="3343" width="1.7109375" style="180" customWidth="1"/>
    <col min="3344" max="3344" width="9.7109375" style="180" customWidth="1"/>
    <col min="3345" max="3345" width="1.7109375" style="180" customWidth="1"/>
    <col min="3346" max="3346" width="9.7109375" style="180" customWidth="1"/>
    <col min="3347" max="3348" width="1" style="180" customWidth="1"/>
    <col min="3349" max="3349" width="9.7109375" style="180" customWidth="1"/>
    <col min="3350" max="3351" width="1.42578125" style="180" customWidth="1"/>
    <col min="3352" max="3353" width="9.7109375" style="180" customWidth="1"/>
    <col min="3354" max="3354" width="23.7109375" style="180" customWidth="1"/>
    <col min="3355" max="3355" width="7.85546875" style="180" bestFit="1" customWidth="1"/>
    <col min="3356" max="3357" width="4.7109375" style="180" customWidth="1"/>
    <col min="3358" max="3358" width="8.7109375" style="180" customWidth="1"/>
    <col min="3359" max="3359" width="1.7109375" style="180" customWidth="1"/>
    <col min="3360" max="3360" width="8.7109375" style="180" customWidth="1"/>
    <col min="3361" max="3361" width="1.7109375" style="180" customWidth="1"/>
    <col min="3362" max="3584" width="11.42578125" style="180"/>
    <col min="3585" max="3585" width="7.7109375" style="180" customWidth="1"/>
    <col min="3586" max="3586" width="8.7109375" style="180" customWidth="1"/>
    <col min="3587" max="3587" width="3.7109375" style="180" customWidth="1"/>
    <col min="3588" max="3588" width="1.7109375" style="180" customWidth="1"/>
    <col min="3589" max="3589" width="8.7109375" style="180" customWidth="1"/>
    <col min="3590" max="3590" width="1.7109375" style="180" customWidth="1"/>
    <col min="3591" max="3591" width="8.7109375" style="180" customWidth="1"/>
    <col min="3592" max="3593" width="1.7109375" style="180" customWidth="1"/>
    <col min="3594" max="3594" width="8.7109375" style="180" customWidth="1"/>
    <col min="3595" max="3595" width="1.7109375" style="180" customWidth="1"/>
    <col min="3596" max="3596" width="6.7109375" style="180" customWidth="1"/>
    <col min="3597" max="3597" width="1.7109375" style="180" customWidth="1"/>
    <col min="3598" max="3598" width="9.7109375" style="180" customWidth="1"/>
    <col min="3599" max="3599" width="1.7109375" style="180" customWidth="1"/>
    <col min="3600" max="3600" width="9.7109375" style="180" customWidth="1"/>
    <col min="3601" max="3601" width="1.7109375" style="180" customWidth="1"/>
    <col min="3602" max="3602" width="9.7109375" style="180" customWidth="1"/>
    <col min="3603" max="3604" width="1" style="180" customWidth="1"/>
    <col min="3605" max="3605" width="9.7109375" style="180" customWidth="1"/>
    <col min="3606" max="3607" width="1.42578125" style="180" customWidth="1"/>
    <col min="3608" max="3609" width="9.7109375" style="180" customWidth="1"/>
    <col min="3610" max="3610" width="23.7109375" style="180" customWidth="1"/>
    <col min="3611" max="3611" width="7.85546875" style="180" bestFit="1" customWidth="1"/>
    <col min="3612" max="3613" width="4.7109375" style="180" customWidth="1"/>
    <col min="3614" max="3614" width="8.7109375" style="180" customWidth="1"/>
    <col min="3615" max="3615" width="1.7109375" style="180" customWidth="1"/>
    <col min="3616" max="3616" width="8.7109375" style="180" customWidth="1"/>
    <col min="3617" max="3617" width="1.7109375" style="180" customWidth="1"/>
    <col min="3618" max="3840" width="11.42578125" style="180"/>
    <col min="3841" max="3841" width="7.7109375" style="180" customWidth="1"/>
    <col min="3842" max="3842" width="8.7109375" style="180" customWidth="1"/>
    <col min="3843" max="3843" width="3.7109375" style="180" customWidth="1"/>
    <col min="3844" max="3844" width="1.7109375" style="180" customWidth="1"/>
    <col min="3845" max="3845" width="8.7109375" style="180" customWidth="1"/>
    <col min="3846" max="3846" width="1.7109375" style="180" customWidth="1"/>
    <col min="3847" max="3847" width="8.7109375" style="180" customWidth="1"/>
    <col min="3848" max="3849" width="1.7109375" style="180" customWidth="1"/>
    <col min="3850" max="3850" width="8.7109375" style="180" customWidth="1"/>
    <col min="3851" max="3851" width="1.7109375" style="180" customWidth="1"/>
    <col min="3852" max="3852" width="6.7109375" style="180" customWidth="1"/>
    <col min="3853" max="3853" width="1.7109375" style="180" customWidth="1"/>
    <col min="3854" max="3854" width="9.7109375" style="180" customWidth="1"/>
    <col min="3855" max="3855" width="1.7109375" style="180" customWidth="1"/>
    <col min="3856" max="3856" width="9.7109375" style="180" customWidth="1"/>
    <col min="3857" max="3857" width="1.7109375" style="180" customWidth="1"/>
    <col min="3858" max="3858" width="9.7109375" style="180" customWidth="1"/>
    <col min="3859" max="3860" width="1" style="180" customWidth="1"/>
    <col min="3861" max="3861" width="9.7109375" style="180" customWidth="1"/>
    <col min="3862" max="3863" width="1.42578125" style="180" customWidth="1"/>
    <col min="3864" max="3865" width="9.7109375" style="180" customWidth="1"/>
    <col min="3866" max="3866" width="23.7109375" style="180" customWidth="1"/>
    <col min="3867" max="3867" width="7.85546875" style="180" bestFit="1" customWidth="1"/>
    <col min="3868" max="3869" width="4.7109375" style="180" customWidth="1"/>
    <col min="3870" max="3870" width="8.7109375" style="180" customWidth="1"/>
    <col min="3871" max="3871" width="1.7109375" style="180" customWidth="1"/>
    <col min="3872" max="3872" width="8.7109375" style="180" customWidth="1"/>
    <col min="3873" max="3873" width="1.7109375" style="180" customWidth="1"/>
    <col min="3874" max="4096" width="11.42578125" style="180"/>
    <col min="4097" max="4097" width="7.7109375" style="180" customWidth="1"/>
    <col min="4098" max="4098" width="8.7109375" style="180" customWidth="1"/>
    <col min="4099" max="4099" width="3.7109375" style="180" customWidth="1"/>
    <col min="4100" max="4100" width="1.7109375" style="180" customWidth="1"/>
    <col min="4101" max="4101" width="8.7109375" style="180" customWidth="1"/>
    <col min="4102" max="4102" width="1.7109375" style="180" customWidth="1"/>
    <col min="4103" max="4103" width="8.7109375" style="180" customWidth="1"/>
    <col min="4104" max="4105" width="1.7109375" style="180" customWidth="1"/>
    <col min="4106" max="4106" width="8.7109375" style="180" customWidth="1"/>
    <col min="4107" max="4107" width="1.7109375" style="180" customWidth="1"/>
    <col min="4108" max="4108" width="6.7109375" style="180" customWidth="1"/>
    <col min="4109" max="4109" width="1.7109375" style="180" customWidth="1"/>
    <col min="4110" max="4110" width="9.7109375" style="180" customWidth="1"/>
    <col min="4111" max="4111" width="1.7109375" style="180" customWidth="1"/>
    <col min="4112" max="4112" width="9.7109375" style="180" customWidth="1"/>
    <col min="4113" max="4113" width="1.7109375" style="180" customWidth="1"/>
    <col min="4114" max="4114" width="9.7109375" style="180" customWidth="1"/>
    <col min="4115" max="4116" width="1" style="180" customWidth="1"/>
    <col min="4117" max="4117" width="9.7109375" style="180" customWidth="1"/>
    <col min="4118" max="4119" width="1.42578125" style="180" customWidth="1"/>
    <col min="4120" max="4121" width="9.7109375" style="180" customWidth="1"/>
    <col min="4122" max="4122" width="23.7109375" style="180" customWidth="1"/>
    <col min="4123" max="4123" width="7.85546875" style="180" bestFit="1" customWidth="1"/>
    <col min="4124" max="4125" width="4.7109375" style="180" customWidth="1"/>
    <col min="4126" max="4126" width="8.7109375" style="180" customWidth="1"/>
    <col min="4127" max="4127" width="1.7109375" style="180" customWidth="1"/>
    <col min="4128" max="4128" width="8.7109375" style="180" customWidth="1"/>
    <col min="4129" max="4129" width="1.7109375" style="180" customWidth="1"/>
    <col min="4130" max="4352" width="11.42578125" style="180"/>
    <col min="4353" max="4353" width="7.7109375" style="180" customWidth="1"/>
    <col min="4354" max="4354" width="8.7109375" style="180" customWidth="1"/>
    <col min="4355" max="4355" width="3.7109375" style="180" customWidth="1"/>
    <col min="4356" max="4356" width="1.7109375" style="180" customWidth="1"/>
    <col min="4357" max="4357" width="8.7109375" style="180" customWidth="1"/>
    <col min="4358" max="4358" width="1.7109375" style="180" customWidth="1"/>
    <col min="4359" max="4359" width="8.7109375" style="180" customWidth="1"/>
    <col min="4360" max="4361" width="1.7109375" style="180" customWidth="1"/>
    <col min="4362" max="4362" width="8.7109375" style="180" customWidth="1"/>
    <col min="4363" max="4363" width="1.7109375" style="180" customWidth="1"/>
    <col min="4364" max="4364" width="6.7109375" style="180" customWidth="1"/>
    <col min="4365" max="4365" width="1.7109375" style="180" customWidth="1"/>
    <col min="4366" max="4366" width="9.7109375" style="180" customWidth="1"/>
    <col min="4367" max="4367" width="1.7109375" style="180" customWidth="1"/>
    <col min="4368" max="4368" width="9.7109375" style="180" customWidth="1"/>
    <col min="4369" max="4369" width="1.7109375" style="180" customWidth="1"/>
    <col min="4370" max="4370" width="9.7109375" style="180" customWidth="1"/>
    <col min="4371" max="4372" width="1" style="180" customWidth="1"/>
    <col min="4373" max="4373" width="9.7109375" style="180" customWidth="1"/>
    <col min="4374" max="4375" width="1.42578125" style="180" customWidth="1"/>
    <col min="4376" max="4377" width="9.7109375" style="180" customWidth="1"/>
    <col min="4378" max="4378" width="23.7109375" style="180" customWidth="1"/>
    <col min="4379" max="4379" width="7.85546875" style="180" bestFit="1" customWidth="1"/>
    <col min="4380" max="4381" width="4.7109375" style="180" customWidth="1"/>
    <col min="4382" max="4382" width="8.7109375" style="180" customWidth="1"/>
    <col min="4383" max="4383" width="1.7109375" style="180" customWidth="1"/>
    <col min="4384" max="4384" width="8.7109375" style="180" customWidth="1"/>
    <col min="4385" max="4385" width="1.7109375" style="180" customWidth="1"/>
    <col min="4386" max="4608" width="11.42578125" style="180"/>
    <col min="4609" max="4609" width="7.7109375" style="180" customWidth="1"/>
    <col min="4610" max="4610" width="8.7109375" style="180" customWidth="1"/>
    <col min="4611" max="4611" width="3.7109375" style="180" customWidth="1"/>
    <col min="4612" max="4612" width="1.7109375" style="180" customWidth="1"/>
    <col min="4613" max="4613" width="8.7109375" style="180" customWidth="1"/>
    <col min="4614" max="4614" width="1.7109375" style="180" customWidth="1"/>
    <col min="4615" max="4615" width="8.7109375" style="180" customWidth="1"/>
    <col min="4616" max="4617" width="1.7109375" style="180" customWidth="1"/>
    <col min="4618" max="4618" width="8.7109375" style="180" customWidth="1"/>
    <col min="4619" max="4619" width="1.7109375" style="180" customWidth="1"/>
    <col min="4620" max="4620" width="6.7109375" style="180" customWidth="1"/>
    <col min="4621" max="4621" width="1.7109375" style="180" customWidth="1"/>
    <col min="4622" max="4622" width="9.7109375" style="180" customWidth="1"/>
    <col min="4623" max="4623" width="1.7109375" style="180" customWidth="1"/>
    <col min="4624" max="4624" width="9.7109375" style="180" customWidth="1"/>
    <col min="4625" max="4625" width="1.7109375" style="180" customWidth="1"/>
    <col min="4626" max="4626" width="9.7109375" style="180" customWidth="1"/>
    <col min="4627" max="4628" width="1" style="180" customWidth="1"/>
    <col min="4629" max="4629" width="9.7109375" style="180" customWidth="1"/>
    <col min="4630" max="4631" width="1.42578125" style="180" customWidth="1"/>
    <col min="4632" max="4633" width="9.7109375" style="180" customWidth="1"/>
    <col min="4634" max="4634" width="23.7109375" style="180" customWidth="1"/>
    <col min="4635" max="4635" width="7.85546875" style="180" bestFit="1" customWidth="1"/>
    <col min="4636" max="4637" width="4.7109375" style="180" customWidth="1"/>
    <col min="4638" max="4638" width="8.7109375" style="180" customWidth="1"/>
    <col min="4639" max="4639" width="1.7109375" style="180" customWidth="1"/>
    <col min="4640" max="4640" width="8.7109375" style="180" customWidth="1"/>
    <col min="4641" max="4641" width="1.7109375" style="180" customWidth="1"/>
    <col min="4642" max="4864" width="11.42578125" style="180"/>
    <col min="4865" max="4865" width="7.7109375" style="180" customWidth="1"/>
    <col min="4866" max="4866" width="8.7109375" style="180" customWidth="1"/>
    <col min="4867" max="4867" width="3.7109375" style="180" customWidth="1"/>
    <col min="4868" max="4868" width="1.7109375" style="180" customWidth="1"/>
    <col min="4869" max="4869" width="8.7109375" style="180" customWidth="1"/>
    <col min="4870" max="4870" width="1.7109375" style="180" customWidth="1"/>
    <col min="4871" max="4871" width="8.7109375" style="180" customWidth="1"/>
    <col min="4872" max="4873" width="1.7109375" style="180" customWidth="1"/>
    <col min="4874" max="4874" width="8.7109375" style="180" customWidth="1"/>
    <col min="4875" max="4875" width="1.7109375" style="180" customWidth="1"/>
    <col min="4876" max="4876" width="6.7109375" style="180" customWidth="1"/>
    <col min="4877" max="4877" width="1.7109375" style="180" customWidth="1"/>
    <col min="4878" max="4878" width="9.7109375" style="180" customWidth="1"/>
    <col min="4879" max="4879" width="1.7109375" style="180" customWidth="1"/>
    <col min="4880" max="4880" width="9.7109375" style="180" customWidth="1"/>
    <col min="4881" max="4881" width="1.7109375" style="180" customWidth="1"/>
    <col min="4882" max="4882" width="9.7109375" style="180" customWidth="1"/>
    <col min="4883" max="4884" width="1" style="180" customWidth="1"/>
    <col min="4885" max="4885" width="9.7109375" style="180" customWidth="1"/>
    <col min="4886" max="4887" width="1.42578125" style="180" customWidth="1"/>
    <col min="4888" max="4889" width="9.7109375" style="180" customWidth="1"/>
    <col min="4890" max="4890" width="23.7109375" style="180" customWidth="1"/>
    <col min="4891" max="4891" width="7.85546875" style="180" bestFit="1" customWidth="1"/>
    <col min="4892" max="4893" width="4.7109375" style="180" customWidth="1"/>
    <col min="4894" max="4894" width="8.7109375" style="180" customWidth="1"/>
    <col min="4895" max="4895" width="1.7109375" style="180" customWidth="1"/>
    <col min="4896" max="4896" width="8.7109375" style="180" customWidth="1"/>
    <col min="4897" max="4897" width="1.7109375" style="180" customWidth="1"/>
    <col min="4898" max="5120" width="11.42578125" style="180"/>
    <col min="5121" max="5121" width="7.7109375" style="180" customWidth="1"/>
    <col min="5122" max="5122" width="8.7109375" style="180" customWidth="1"/>
    <col min="5123" max="5123" width="3.7109375" style="180" customWidth="1"/>
    <col min="5124" max="5124" width="1.7109375" style="180" customWidth="1"/>
    <col min="5125" max="5125" width="8.7109375" style="180" customWidth="1"/>
    <col min="5126" max="5126" width="1.7109375" style="180" customWidth="1"/>
    <col min="5127" max="5127" width="8.7109375" style="180" customWidth="1"/>
    <col min="5128" max="5129" width="1.7109375" style="180" customWidth="1"/>
    <col min="5130" max="5130" width="8.7109375" style="180" customWidth="1"/>
    <col min="5131" max="5131" width="1.7109375" style="180" customWidth="1"/>
    <col min="5132" max="5132" width="6.7109375" style="180" customWidth="1"/>
    <col min="5133" max="5133" width="1.7109375" style="180" customWidth="1"/>
    <col min="5134" max="5134" width="9.7109375" style="180" customWidth="1"/>
    <col min="5135" max="5135" width="1.7109375" style="180" customWidth="1"/>
    <col min="5136" max="5136" width="9.7109375" style="180" customWidth="1"/>
    <col min="5137" max="5137" width="1.7109375" style="180" customWidth="1"/>
    <col min="5138" max="5138" width="9.7109375" style="180" customWidth="1"/>
    <col min="5139" max="5140" width="1" style="180" customWidth="1"/>
    <col min="5141" max="5141" width="9.7109375" style="180" customWidth="1"/>
    <col min="5142" max="5143" width="1.42578125" style="180" customWidth="1"/>
    <col min="5144" max="5145" width="9.7109375" style="180" customWidth="1"/>
    <col min="5146" max="5146" width="23.7109375" style="180" customWidth="1"/>
    <col min="5147" max="5147" width="7.85546875" style="180" bestFit="1" customWidth="1"/>
    <col min="5148" max="5149" width="4.7109375" style="180" customWidth="1"/>
    <col min="5150" max="5150" width="8.7109375" style="180" customWidth="1"/>
    <col min="5151" max="5151" width="1.7109375" style="180" customWidth="1"/>
    <col min="5152" max="5152" width="8.7109375" style="180" customWidth="1"/>
    <col min="5153" max="5153" width="1.7109375" style="180" customWidth="1"/>
    <col min="5154" max="5376" width="11.42578125" style="180"/>
    <col min="5377" max="5377" width="7.7109375" style="180" customWidth="1"/>
    <col min="5378" max="5378" width="8.7109375" style="180" customWidth="1"/>
    <col min="5379" max="5379" width="3.7109375" style="180" customWidth="1"/>
    <col min="5380" max="5380" width="1.7109375" style="180" customWidth="1"/>
    <col min="5381" max="5381" width="8.7109375" style="180" customWidth="1"/>
    <col min="5382" max="5382" width="1.7109375" style="180" customWidth="1"/>
    <col min="5383" max="5383" width="8.7109375" style="180" customWidth="1"/>
    <col min="5384" max="5385" width="1.7109375" style="180" customWidth="1"/>
    <col min="5386" max="5386" width="8.7109375" style="180" customWidth="1"/>
    <col min="5387" max="5387" width="1.7109375" style="180" customWidth="1"/>
    <col min="5388" max="5388" width="6.7109375" style="180" customWidth="1"/>
    <col min="5389" max="5389" width="1.7109375" style="180" customWidth="1"/>
    <col min="5390" max="5390" width="9.7109375" style="180" customWidth="1"/>
    <col min="5391" max="5391" width="1.7109375" style="180" customWidth="1"/>
    <col min="5392" max="5392" width="9.7109375" style="180" customWidth="1"/>
    <col min="5393" max="5393" width="1.7109375" style="180" customWidth="1"/>
    <col min="5394" max="5394" width="9.7109375" style="180" customWidth="1"/>
    <col min="5395" max="5396" width="1" style="180" customWidth="1"/>
    <col min="5397" max="5397" width="9.7109375" style="180" customWidth="1"/>
    <col min="5398" max="5399" width="1.42578125" style="180" customWidth="1"/>
    <col min="5400" max="5401" width="9.7109375" style="180" customWidth="1"/>
    <col min="5402" max="5402" width="23.7109375" style="180" customWidth="1"/>
    <col min="5403" max="5403" width="7.85546875" style="180" bestFit="1" customWidth="1"/>
    <col min="5404" max="5405" width="4.7109375" style="180" customWidth="1"/>
    <col min="5406" max="5406" width="8.7109375" style="180" customWidth="1"/>
    <col min="5407" max="5407" width="1.7109375" style="180" customWidth="1"/>
    <col min="5408" max="5408" width="8.7109375" style="180" customWidth="1"/>
    <col min="5409" max="5409" width="1.7109375" style="180" customWidth="1"/>
    <col min="5410" max="5632" width="11.42578125" style="180"/>
    <col min="5633" max="5633" width="7.7109375" style="180" customWidth="1"/>
    <col min="5634" max="5634" width="8.7109375" style="180" customWidth="1"/>
    <col min="5635" max="5635" width="3.7109375" style="180" customWidth="1"/>
    <col min="5636" max="5636" width="1.7109375" style="180" customWidth="1"/>
    <col min="5637" max="5637" width="8.7109375" style="180" customWidth="1"/>
    <col min="5638" max="5638" width="1.7109375" style="180" customWidth="1"/>
    <col min="5639" max="5639" width="8.7109375" style="180" customWidth="1"/>
    <col min="5640" max="5641" width="1.7109375" style="180" customWidth="1"/>
    <col min="5642" max="5642" width="8.7109375" style="180" customWidth="1"/>
    <col min="5643" max="5643" width="1.7109375" style="180" customWidth="1"/>
    <col min="5644" max="5644" width="6.7109375" style="180" customWidth="1"/>
    <col min="5645" max="5645" width="1.7109375" style="180" customWidth="1"/>
    <col min="5646" max="5646" width="9.7109375" style="180" customWidth="1"/>
    <col min="5647" max="5647" width="1.7109375" style="180" customWidth="1"/>
    <col min="5648" max="5648" width="9.7109375" style="180" customWidth="1"/>
    <col min="5649" max="5649" width="1.7109375" style="180" customWidth="1"/>
    <col min="5650" max="5650" width="9.7109375" style="180" customWidth="1"/>
    <col min="5651" max="5652" width="1" style="180" customWidth="1"/>
    <col min="5653" max="5653" width="9.7109375" style="180" customWidth="1"/>
    <col min="5654" max="5655" width="1.42578125" style="180" customWidth="1"/>
    <col min="5656" max="5657" width="9.7109375" style="180" customWidth="1"/>
    <col min="5658" max="5658" width="23.7109375" style="180" customWidth="1"/>
    <col min="5659" max="5659" width="7.85546875" style="180" bestFit="1" customWidth="1"/>
    <col min="5660" max="5661" width="4.7109375" style="180" customWidth="1"/>
    <col min="5662" max="5662" width="8.7109375" style="180" customWidth="1"/>
    <col min="5663" max="5663" width="1.7109375" style="180" customWidth="1"/>
    <col min="5664" max="5664" width="8.7109375" style="180" customWidth="1"/>
    <col min="5665" max="5665" width="1.7109375" style="180" customWidth="1"/>
    <col min="5666" max="5888" width="11.42578125" style="180"/>
    <col min="5889" max="5889" width="7.7109375" style="180" customWidth="1"/>
    <col min="5890" max="5890" width="8.7109375" style="180" customWidth="1"/>
    <col min="5891" max="5891" width="3.7109375" style="180" customWidth="1"/>
    <col min="5892" max="5892" width="1.7109375" style="180" customWidth="1"/>
    <col min="5893" max="5893" width="8.7109375" style="180" customWidth="1"/>
    <col min="5894" max="5894" width="1.7109375" style="180" customWidth="1"/>
    <col min="5895" max="5895" width="8.7109375" style="180" customWidth="1"/>
    <col min="5896" max="5897" width="1.7109375" style="180" customWidth="1"/>
    <col min="5898" max="5898" width="8.7109375" style="180" customWidth="1"/>
    <col min="5899" max="5899" width="1.7109375" style="180" customWidth="1"/>
    <col min="5900" max="5900" width="6.7109375" style="180" customWidth="1"/>
    <col min="5901" max="5901" width="1.7109375" style="180" customWidth="1"/>
    <col min="5902" max="5902" width="9.7109375" style="180" customWidth="1"/>
    <col min="5903" max="5903" width="1.7109375" style="180" customWidth="1"/>
    <col min="5904" max="5904" width="9.7109375" style="180" customWidth="1"/>
    <col min="5905" max="5905" width="1.7109375" style="180" customWidth="1"/>
    <col min="5906" max="5906" width="9.7109375" style="180" customWidth="1"/>
    <col min="5907" max="5908" width="1" style="180" customWidth="1"/>
    <col min="5909" max="5909" width="9.7109375" style="180" customWidth="1"/>
    <col min="5910" max="5911" width="1.42578125" style="180" customWidth="1"/>
    <col min="5912" max="5913" width="9.7109375" style="180" customWidth="1"/>
    <col min="5914" max="5914" width="23.7109375" style="180" customWidth="1"/>
    <col min="5915" max="5915" width="7.85546875" style="180" bestFit="1" customWidth="1"/>
    <col min="5916" max="5917" width="4.7109375" style="180" customWidth="1"/>
    <col min="5918" max="5918" width="8.7109375" style="180" customWidth="1"/>
    <col min="5919" max="5919" width="1.7109375" style="180" customWidth="1"/>
    <col min="5920" max="5920" width="8.7109375" style="180" customWidth="1"/>
    <col min="5921" max="5921" width="1.7109375" style="180" customWidth="1"/>
    <col min="5922" max="6144" width="11.42578125" style="180"/>
    <col min="6145" max="6145" width="7.7109375" style="180" customWidth="1"/>
    <col min="6146" max="6146" width="8.7109375" style="180" customWidth="1"/>
    <col min="6147" max="6147" width="3.7109375" style="180" customWidth="1"/>
    <col min="6148" max="6148" width="1.7109375" style="180" customWidth="1"/>
    <col min="6149" max="6149" width="8.7109375" style="180" customWidth="1"/>
    <col min="6150" max="6150" width="1.7109375" style="180" customWidth="1"/>
    <col min="6151" max="6151" width="8.7109375" style="180" customWidth="1"/>
    <col min="6152" max="6153" width="1.7109375" style="180" customWidth="1"/>
    <col min="6154" max="6154" width="8.7109375" style="180" customWidth="1"/>
    <col min="6155" max="6155" width="1.7109375" style="180" customWidth="1"/>
    <col min="6156" max="6156" width="6.7109375" style="180" customWidth="1"/>
    <col min="6157" max="6157" width="1.7109375" style="180" customWidth="1"/>
    <col min="6158" max="6158" width="9.7109375" style="180" customWidth="1"/>
    <col min="6159" max="6159" width="1.7109375" style="180" customWidth="1"/>
    <col min="6160" max="6160" width="9.7109375" style="180" customWidth="1"/>
    <col min="6161" max="6161" width="1.7109375" style="180" customWidth="1"/>
    <col min="6162" max="6162" width="9.7109375" style="180" customWidth="1"/>
    <col min="6163" max="6164" width="1" style="180" customWidth="1"/>
    <col min="6165" max="6165" width="9.7109375" style="180" customWidth="1"/>
    <col min="6166" max="6167" width="1.42578125" style="180" customWidth="1"/>
    <col min="6168" max="6169" width="9.7109375" style="180" customWidth="1"/>
    <col min="6170" max="6170" width="23.7109375" style="180" customWidth="1"/>
    <col min="6171" max="6171" width="7.85546875" style="180" bestFit="1" customWidth="1"/>
    <col min="6172" max="6173" width="4.7109375" style="180" customWidth="1"/>
    <col min="6174" max="6174" width="8.7109375" style="180" customWidth="1"/>
    <col min="6175" max="6175" width="1.7109375" style="180" customWidth="1"/>
    <col min="6176" max="6176" width="8.7109375" style="180" customWidth="1"/>
    <col min="6177" max="6177" width="1.7109375" style="180" customWidth="1"/>
    <col min="6178" max="6400" width="11.42578125" style="180"/>
    <col min="6401" max="6401" width="7.7109375" style="180" customWidth="1"/>
    <col min="6402" max="6402" width="8.7109375" style="180" customWidth="1"/>
    <col min="6403" max="6403" width="3.7109375" style="180" customWidth="1"/>
    <col min="6404" max="6404" width="1.7109375" style="180" customWidth="1"/>
    <col min="6405" max="6405" width="8.7109375" style="180" customWidth="1"/>
    <col min="6406" max="6406" width="1.7109375" style="180" customWidth="1"/>
    <col min="6407" max="6407" width="8.7109375" style="180" customWidth="1"/>
    <col min="6408" max="6409" width="1.7109375" style="180" customWidth="1"/>
    <col min="6410" max="6410" width="8.7109375" style="180" customWidth="1"/>
    <col min="6411" max="6411" width="1.7109375" style="180" customWidth="1"/>
    <col min="6412" max="6412" width="6.7109375" style="180" customWidth="1"/>
    <col min="6413" max="6413" width="1.7109375" style="180" customWidth="1"/>
    <col min="6414" max="6414" width="9.7109375" style="180" customWidth="1"/>
    <col min="6415" max="6415" width="1.7109375" style="180" customWidth="1"/>
    <col min="6416" max="6416" width="9.7109375" style="180" customWidth="1"/>
    <col min="6417" max="6417" width="1.7109375" style="180" customWidth="1"/>
    <col min="6418" max="6418" width="9.7109375" style="180" customWidth="1"/>
    <col min="6419" max="6420" width="1" style="180" customWidth="1"/>
    <col min="6421" max="6421" width="9.7109375" style="180" customWidth="1"/>
    <col min="6422" max="6423" width="1.42578125" style="180" customWidth="1"/>
    <col min="6424" max="6425" width="9.7109375" style="180" customWidth="1"/>
    <col min="6426" max="6426" width="23.7109375" style="180" customWidth="1"/>
    <col min="6427" max="6427" width="7.85546875" style="180" bestFit="1" customWidth="1"/>
    <col min="6428" max="6429" width="4.7109375" style="180" customWidth="1"/>
    <col min="6430" max="6430" width="8.7109375" style="180" customWidth="1"/>
    <col min="6431" max="6431" width="1.7109375" style="180" customWidth="1"/>
    <col min="6432" max="6432" width="8.7109375" style="180" customWidth="1"/>
    <col min="6433" max="6433" width="1.7109375" style="180" customWidth="1"/>
    <col min="6434" max="6656" width="11.42578125" style="180"/>
    <col min="6657" max="6657" width="7.7109375" style="180" customWidth="1"/>
    <col min="6658" max="6658" width="8.7109375" style="180" customWidth="1"/>
    <col min="6659" max="6659" width="3.7109375" style="180" customWidth="1"/>
    <col min="6660" max="6660" width="1.7109375" style="180" customWidth="1"/>
    <col min="6661" max="6661" width="8.7109375" style="180" customWidth="1"/>
    <col min="6662" max="6662" width="1.7109375" style="180" customWidth="1"/>
    <col min="6663" max="6663" width="8.7109375" style="180" customWidth="1"/>
    <col min="6664" max="6665" width="1.7109375" style="180" customWidth="1"/>
    <col min="6666" max="6666" width="8.7109375" style="180" customWidth="1"/>
    <col min="6667" max="6667" width="1.7109375" style="180" customWidth="1"/>
    <col min="6668" max="6668" width="6.7109375" style="180" customWidth="1"/>
    <col min="6669" max="6669" width="1.7109375" style="180" customWidth="1"/>
    <col min="6670" max="6670" width="9.7109375" style="180" customWidth="1"/>
    <col min="6671" max="6671" width="1.7109375" style="180" customWidth="1"/>
    <col min="6672" max="6672" width="9.7109375" style="180" customWidth="1"/>
    <col min="6673" max="6673" width="1.7109375" style="180" customWidth="1"/>
    <col min="6674" max="6674" width="9.7109375" style="180" customWidth="1"/>
    <col min="6675" max="6676" width="1" style="180" customWidth="1"/>
    <col min="6677" max="6677" width="9.7109375" style="180" customWidth="1"/>
    <col min="6678" max="6679" width="1.42578125" style="180" customWidth="1"/>
    <col min="6680" max="6681" width="9.7109375" style="180" customWidth="1"/>
    <col min="6682" max="6682" width="23.7109375" style="180" customWidth="1"/>
    <col min="6683" max="6683" width="7.85546875" style="180" bestFit="1" customWidth="1"/>
    <col min="6684" max="6685" width="4.7109375" style="180" customWidth="1"/>
    <col min="6686" max="6686" width="8.7109375" style="180" customWidth="1"/>
    <col min="6687" max="6687" width="1.7109375" style="180" customWidth="1"/>
    <col min="6688" max="6688" width="8.7109375" style="180" customWidth="1"/>
    <col min="6689" max="6689" width="1.7109375" style="180" customWidth="1"/>
    <col min="6690" max="6912" width="11.42578125" style="180"/>
    <col min="6913" max="6913" width="7.7109375" style="180" customWidth="1"/>
    <col min="6914" max="6914" width="8.7109375" style="180" customWidth="1"/>
    <col min="6915" max="6915" width="3.7109375" style="180" customWidth="1"/>
    <col min="6916" max="6916" width="1.7109375" style="180" customWidth="1"/>
    <col min="6917" max="6917" width="8.7109375" style="180" customWidth="1"/>
    <col min="6918" max="6918" width="1.7109375" style="180" customWidth="1"/>
    <col min="6919" max="6919" width="8.7109375" style="180" customWidth="1"/>
    <col min="6920" max="6921" width="1.7109375" style="180" customWidth="1"/>
    <col min="6922" max="6922" width="8.7109375" style="180" customWidth="1"/>
    <col min="6923" max="6923" width="1.7109375" style="180" customWidth="1"/>
    <col min="6924" max="6924" width="6.7109375" style="180" customWidth="1"/>
    <col min="6925" max="6925" width="1.7109375" style="180" customWidth="1"/>
    <col min="6926" max="6926" width="9.7109375" style="180" customWidth="1"/>
    <col min="6927" max="6927" width="1.7109375" style="180" customWidth="1"/>
    <col min="6928" max="6928" width="9.7109375" style="180" customWidth="1"/>
    <col min="6929" max="6929" width="1.7109375" style="180" customWidth="1"/>
    <col min="6930" max="6930" width="9.7109375" style="180" customWidth="1"/>
    <col min="6931" max="6932" width="1" style="180" customWidth="1"/>
    <col min="6933" max="6933" width="9.7109375" style="180" customWidth="1"/>
    <col min="6934" max="6935" width="1.42578125" style="180" customWidth="1"/>
    <col min="6936" max="6937" width="9.7109375" style="180" customWidth="1"/>
    <col min="6938" max="6938" width="23.7109375" style="180" customWidth="1"/>
    <col min="6939" max="6939" width="7.85546875" style="180" bestFit="1" customWidth="1"/>
    <col min="6940" max="6941" width="4.7109375" style="180" customWidth="1"/>
    <col min="6942" max="6942" width="8.7109375" style="180" customWidth="1"/>
    <col min="6943" max="6943" width="1.7109375" style="180" customWidth="1"/>
    <col min="6944" max="6944" width="8.7109375" style="180" customWidth="1"/>
    <col min="6945" max="6945" width="1.7109375" style="180" customWidth="1"/>
    <col min="6946" max="7168" width="11.42578125" style="180"/>
    <col min="7169" max="7169" width="7.7109375" style="180" customWidth="1"/>
    <col min="7170" max="7170" width="8.7109375" style="180" customWidth="1"/>
    <col min="7171" max="7171" width="3.7109375" style="180" customWidth="1"/>
    <col min="7172" max="7172" width="1.7109375" style="180" customWidth="1"/>
    <col min="7173" max="7173" width="8.7109375" style="180" customWidth="1"/>
    <col min="7174" max="7174" width="1.7109375" style="180" customWidth="1"/>
    <col min="7175" max="7175" width="8.7109375" style="180" customWidth="1"/>
    <col min="7176" max="7177" width="1.7109375" style="180" customWidth="1"/>
    <col min="7178" max="7178" width="8.7109375" style="180" customWidth="1"/>
    <col min="7179" max="7179" width="1.7109375" style="180" customWidth="1"/>
    <col min="7180" max="7180" width="6.7109375" style="180" customWidth="1"/>
    <col min="7181" max="7181" width="1.7109375" style="180" customWidth="1"/>
    <col min="7182" max="7182" width="9.7109375" style="180" customWidth="1"/>
    <col min="7183" max="7183" width="1.7109375" style="180" customWidth="1"/>
    <col min="7184" max="7184" width="9.7109375" style="180" customWidth="1"/>
    <col min="7185" max="7185" width="1.7109375" style="180" customWidth="1"/>
    <col min="7186" max="7186" width="9.7109375" style="180" customWidth="1"/>
    <col min="7187" max="7188" width="1" style="180" customWidth="1"/>
    <col min="7189" max="7189" width="9.7109375" style="180" customWidth="1"/>
    <col min="7190" max="7191" width="1.42578125" style="180" customWidth="1"/>
    <col min="7192" max="7193" width="9.7109375" style="180" customWidth="1"/>
    <col min="7194" max="7194" width="23.7109375" style="180" customWidth="1"/>
    <col min="7195" max="7195" width="7.85546875" style="180" bestFit="1" customWidth="1"/>
    <col min="7196" max="7197" width="4.7109375" style="180" customWidth="1"/>
    <col min="7198" max="7198" width="8.7109375" style="180" customWidth="1"/>
    <col min="7199" max="7199" width="1.7109375" style="180" customWidth="1"/>
    <col min="7200" max="7200" width="8.7109375" style="180" customWidth="1"/>
    <col min="7201" max="7201" width="1.7109375" style="180" customWidth="1"/>
    <col min="7202" max="7424" width="11.42578125" style="180"/>
    <col min="7425" max="7425" width="7.7109375" style="180" customWidth="1"/>
    <col min="7426" max="7426" width="8.7109375" style="180" customWidth="1"/>
    <col min="7427" max="7427" width="3.7109375" style="180" customWidth="1"/>
    <col min="7428" max="7428" width="1.7109375" style="180" customWidth="1"/>
    <col min="7429" max="7429" width="8.7109375" style="180" customWidth="1"/>
    <col min="7430" max="7430" width="1.7109375" style="180" customWidth="1"/>
    <col min="7431" max="7431" width="8.7109375" style="180" customWidth="1"/>
    <col min="7432" max="7433" width="1.7109375" style="180" customWidth="1"/>
    <col min="7434" max="7434" width="8.7109375" style="180" customWidth="1"/>
    <col min="7435" max="7435" width="1.7109375" style="180" customWidth="1"/>
    <col min="7436" max="7436" width="6.7109375" style="180" customWidth="1"/>
    <col min="7437" max="7437" width="1.7109375" style="180" customWidth="1"/>
    <col min="7438" max="7438" width="9.7109375" style="180" customWidth="1"/>
    <col min="7439" max="7439" width="1.7109375" style="180" customWidth="1"/>
    <col min="7440" max="7440" width="9.7109375" style="180" customWidth="1"/>
    <col min="7441" max="7441" width="1.7109375" style="180" customWidth="1"/>
    <col min="7442" max="7442" width="9.7109375" style="180" customWidth="1"/>
    <col min="7443" max="7444" width="1" style="180" customWidth="1"/>
    <col min="7445" max="7445" width="9.7109375" style="180" customWidth="1"/>
    <col min="7446" max="7447" width="1.42578125" style="180" customWidth="1"/>
    <col min="7448" max="7449" width="9.7109375" style="180" customWidth="1"/>
    <col min="7450" max="7450" width="23.7109375" style="180" customWidth="1"/>
    <col min="7451" max="7451" width="7.85546875" style="180" bestFit="1" customWidth="1"/>
    <col min="7452" max="7453" width="4.7109375" style="180" customWidth="1"/>
    <col min="7454" max="7454" width="8.7109375" style="180" customWidth="1"/>
    <col min="7455" max="7455" width="1.7109375" style="180" customWidth="1"/>
    <col min="7456" max="7456" width="8.7109375" style="180" customWidth="1"/>
    <col min="7457" max="7457" width="1.7109375" style="180" customWidth="1"/>
    <col min="7458" max="7680" width="11.42578125" style="180"/>
    <col min="7681" max="7681" width="7.7109375" style="180" customWidth="1"/>
    <col min="7682" max="7682" width="8.7109375" style="180" customWidth="1"/>
    <col min="7683" max="7683" width="3.7109375" style="180" customWidth="1"/>
    <col min="7684" max="7684" width="1.7109375" style="180" customWidth="1"/>
    <col min="7685" max="7685" width="8.7109375" style="180" customWidth="1"/>
    <col min="7686" max="7686" width="1.7109375" style="180" customWidth="1"/>
    <col min="7687" max="7687" width="8.7109375" style="180" customWidth="1"/>
    <col min="7688" max="7689" width="1.7109375" style="180" customWidth="1"/>
    <col min="7690" max="7690" width="8.7109375" style="180" customWidth="1"/>
    <col min="7691" max="7691" width="1.7109375" style="180" customWidth="1"/>
    <col min="7692" max="7692" width="6.7109375" style="180" customWidth="1"/>
    <col min="7693" max="7693" width="1.7109375" style="180" customWidth="1"/>
    <col min="7694" max="7694" width="9.7109375" style="180" customWidth="1"/>
    <col min="7695" max="7695" width="1.7109375" style="180" customWidth="1"/>
    <col min="7696" max="7696" width="9.7109375" style="180" customWidth="1"/>
    <col min="7697" max="7697" width="1.7109375" style="180" customWidth="1"/>
    <col min="7698" max="7698" width="9.7109375" style="180" customWidth="1"/>
    <col min="7699" max="7700" width="1" style="180" customWidth="1"/>
    <col min="7701" max="7701" width="9.7109375" style="180" customWidth="1"/>
    <col min="7702" max="7703" width="1.42578125" style="180" customWidth="1"/>
    <col min="7704" max="7705" width="9.7109375" style="180" customWidth="1"/>
    <col min="7706" max="7706" width="23.7109375" style="180" customWidth="1"/>
    <col min="7707" max="7707" width="7.85546875" style="180" bestFit="1" customWidth="1"/>
    <col min="7708" max="7709" width="4.7109375" style="180" customWidth="1"/>
    <col min="7710" max="7710" width="8.7109375" style="180" customWidth="1"/>
    <col min="7711" max="7711" width="1.7109375" style="180" customWidth="1"/>
    <col min="7712" max="7712" width="8.7109375" style="180" customWidth="1"/>
    <col min="7713" max="7713" width="1.7109375" style="180" customWidth="1"/>
    <col min="7714" max="7936" width="11.42578125" style="180"/>
    <col min="7937" max="7937" width="7.7109375" style="180" customWidth="1"/>
    <col min="7938" max="7938" width="8.7109375" style="180" customWidth="1"/>
    <col min="7939" max="7939" width="3.7109375" style="180" customWidth="1"/>
    <col min="7940" max="7940" width="1.7109375" style="180" customWidth="1"/>
    <col min="7941" max="7941" width="8.7109375" style="180" customWidth="1"/>
    <col min="7942" max="7942" width="1.7109375" style="180" customWidth="1"/>
    <col min="7943" max="7943" width="8.7109375" style="180" customWidth="1"/>
    <col min="7944" max="7945" width="1.7109375" style="180" customWidth="1"/>
    <col min="7946" max="7946" width="8.7109375" style="180" customWidth="1"/>
    <col min="7947" max="7947" width="1.7109375" style="180" customWidth="1"/>
    <col min="7948" max="7948" width="6.7109375" style="180" customWidth="1"/>
    <col min="7949" max="7949" width="1.7109375" style="180" customWidth="1"/>
    <col min="7950" max="7950" width="9.7109375" style="180" customWidth="1"/>
    <col min="7951" max="7951" width="1.7109375" style="180" customWidth="1"/>
    <col min="7952" max="7952" width="9.7109375" style="180" customWidth="1"/>
    <col min="7953" max="7953" width="1.7109375" style="180" customWidth="1"/>
    <col min="7954" max="7954" width="9.7109375" style="180" customWidth="1"/>
    <col min="7955" max="7956" width="1" style="180" customWidth="1"/>
    <col min="7957" max="7957" width="9.7109375" style="180" customWidth="1"/>
    <col min="7958" max="7959" width="1.42578125" style="180" customWidth="1"/>
    <col min="7960" max="7961" width="9.7109375" style="180" customWidth="1"/>
    <col min="7962" max="7962" width="23.7109375" style="180" customWidth="1"/>
    <col min="7963" max="7963" width="7.85546875" style="180" bestFit="1" customWidth="1"/>
    <col min="7964" max="7965" width="4.7109375" style="180" customWidth="1"/>
    <col min="7966" max="7966" width="8.7109375" style="180" customWidth="1"/>
    <col min="7967" max="7967" width="1.7109375" style="180" customWidth="1"/>
    <col min="7968" max="7968" width="8.7109375" style="180" customWidth="1"/>
    <col min="7969" max="7969" width="1.7109375" style="180" customWidth="1"/>
    <col min="7970" max="8192" width="11.42578125" style="180"/>
    <col min="8193" max="8193" width="7.7109375" style="180" customWidth="1"/>
    <col min="8194" max="8194" width="8.7109375" style="180" customWidth="1"/>
    <col min="8195" max="8195" width="3.7109375" style="180" customWidth="1"/>
    <col min="8196" max="8196" width="1.7109375" style="180" customWidth="1"/>
    <col min="8197" max="8197" width="8.7109375" style="180" customWidth="1"/>
    <col min="8198" max="8198" width="1.7109375" style="180" customWidth="1"/>
    <col min="8199" max="8199" width="8.7109375" style="180" customWidth="1"/>
    <col min="8200" max="8201" width="1.7109375" style="180" customWidth="1"/>
    <col min="8202" max="8202" width="8.7109375" style="180" customWidth="1"/>
    <col min="8203" max="8203" width="1.7109375" style="180" customWidth="1"/>
    <col min="8204" max="8204" width="6.7109375" style="180" customWidth="1"/>
    <col min="8205" max="8205" width="1.7109375" style="180" customWidth="1"/>
    <col min="8206" max="8206" width="9.7109375" style="180" customWidth="1"/>
    <col min="8207" max="8207" width="1.7109375" style="180" customWidth="1"/>
    <col min="8208" max="8208" width="9.7109375" style="180" customWidth="1"/>
    <col min="8209" max="8209" width="1.7109375" style="180" customWidth="1"/>
    <col min="8210" max="8210" width="9.7109375" style="180" customWidth="1"/>
    <col min="8211" max="8212" width="1" style="180" customWidth="1"/>
    <col min="8213" max="8213" width="9.7109375" style="180" customWidth="1"/>
    <col min="8214" max="8215" width="1.42578125" style="180" customWidth="1"/>
    <col min="8216" max="8217" width="9.7109375" style="180" customWidth="1"/>
    <col min="8218" max="8218" width="23.7109375" style="180" customWidth="1"/>
    <col min="8219" max="8219" width="7.85546875" style="180" bestFit="1" customWidth="1"/>
    <col min="8220" max="8221" width="4.7109375" style="180" customWidth="1"/>
    <col min="8222" max="8222" width="8.7109375" style="180" customWidth="1"/>
    <col min="8223" max="8223" width="1.7109375" style="180" customWidth="1"/>
    <col min="8224" max="8224" width="8.7109375" style="180" customWidth="1"/>
    <col min="8225" max="8225" width="1.7109375" style="180" customWidth="1"/>
    <col min="8226" max="8448" width="11.42578125" style="180"/>
    <col min="8449" max="8449" width="7.7109375" style="180" customWidth="1"/>
    <col min="8450" max="8450" width="8.7109375" style="180" customWidth="1"/>
    <col min="8451" max="8451" width="3.7109375" style="180" customWidth="1"/>
    <col min="8452" max="8452" width="1.7109375" style="180" customWidth="1"/>
    <col min="8453" max="8453" width="8.7109375" style="180" customWidth="1"/>
    <col min="8454" max="8454" width="1.7109375" style="180" customWidth="1"/>
    <col min="8455" max="8455" width="8.7109375" style="180" customWidth="1"/>
    <col min="8456" max="8457" width="1.7109375" style="180" customWidth="1"/>
    <col min="8458" max="8458" width="8.7109375" style="180" customWidth="1"/>
    <col min="8459" max="8459" width="1.7109375" style="180" customWidth="1"/>
    <col min="8460" max="8460" width="6.7109375" style="180" customWidth="1"/>
    <col min="8461" max="8461" width="1.7109375" style="180" customWidth="1"/>
    <col min="8462" max="8462" width="9.7109375" style="180" customWidth="1"/>
    <col min="8463" max="8463" width="1.7109375" style="180" customWidth="1"/>
    <col min="8464" max="8464" width="9.7109375" style="180" customWidth="1"/>
    <col min="8465" max="8465" width="1.7109375" style="180" customWidth="1"/>
    <col min="8466" max="8466" width="9.7109375" style="180" customWidth="1"/>
    <col min="8467" max="8468" width="1" style="180" customWidth="1"/>
    <col min="8469" max="8469" width="9.7109375" style="180" customWidth="1"/>
    <col min="8470" max="8471" width="1.42578125" style="180" customWidth="1"/>
    <col min="8472" max="8473" width="9.7109375" style="180" customWidth="1"/>
    <col min="8474" max="8474" width="23.7109375" style="180" customWidth="1"/>
    <col min="8475" max="8475" width="7.85546875" style="180" bestFit="1" customWidth="1"/>
    <col min="8476" max="8477" width="4.7109375" style="180" customWidth="1"/>
    <col min="8478" max="8478" width="8.7109375" style="180" customWidth="1"/>
    <col min="8479" max="8479" width="1.7109375" style="180" customWidth="1"/>
    <col min="8480" max="8480" width="8.7109375" style="180" customWidth="1"/>
    <col min="8481" max="8481" width="1.7109375" style="180" customWidth="1"/>
    <col min="8482" max="8704" width="11.42578125" style="180"/>
    <col min="8705" max="8705" width="7.7109375" style="180" customWidth="1"/>
    <col min="8706" max="8706" width="8.7109375" style="180" customWidth="1"/>
    <col min="8707" max="8707" width="3.7109375" style="180" customWidth="1"/>
    <col min="8708" max="8708" width="1.7109375" style="180" customWidth="1"/>
    <col min="8709" max="8709" width="8.7109375" style="180" customWidth="1"/>
    <col min="8710" max="8710" width="1.7109375" style="180" customWidth="1"/>
    <col min="8711" max="8711" width="8.7109375" style="180" customWidth="1"/>
    <col min="8712" max="8713" width="1.7109375" style="180" customWidth="1"/>
    <col min="8714" max="8714" width="8.7109375" style="180" customWidth="1"/>
    <col min="8715" max="8715" width="1.7109375" style="180" customWidth="1"/>
    <col min="8716" max="8716" width="6.7109375" style="180" customWidth="1"/>
    <col min="8717" max="8717" width="1.7109375" style="180" customWidth="1"/>
    <col min="8718" max="8718" width="9.7109375" style="180" customWidth="1"/>
    <col min="8719" max="8719" width="1.7109375" style="180" customWidth="1"/>
    <col min="8720" max="8720" width="9.7109375" style="180" customWidth="1"/>
    <col min="8721" max="8721" width="1.7109375" style="180" customWidth="1"/>
    <col min="8722" max="8722" width="9.7109375" style="180" customWidth="1"/>
    <col min="8723" max="8724" width="1" style="180" customWidth="1"/>
    <col min="8725" max="8725" width="9.7109375" style="180" customWidth="1"/>
    <col min="8726" max="8727" width="1.42578125" style="180" customWidth="1"/>
    <col min="8728" max="8729" width="9.7109375" style="180" customWidth="1"/>
    <col min="8730" max="8730" width="23.7109375" style="180" customWidth="1"/>
    <col min="8731" max="8731" width="7.85546875" style="180" bestFit="1" customWidth="1"/>
    <col min="8732" max="8733" width="4.7109375" style="180" customWidth="1"/>
    <col min="8734" max="8734" width="8.7109375" style="180" customWidth="1"/>
    <col min="8735" max="8735" width="1.7109375" style="180" customWidth="1"/>
    <col min="8736" max="8736" width="8.7109375" style="180" customWidth="1"/>
    <col min="8737" max="8737" width="1.7109375" style="180" customWidth="1"/>
    <col min="8738" max="8960" width="11.42578125" style="180"/>
    <col min="8961" max="8961" width="7.7109375" style="180" customWidth="1"/>
    <col min="8962" max="8962" width="8.7109375" style="180" customWidth="1"/>
    <col min="8963" max="8963" width="3.7109375" style="180" customWidth="1"/>
    <col min="8964" max="8964" width="1.7109375" style="180" customWidth="1"/>
    <col min="8965" max="8965" width="8.7109375" style="180" customWidth="1"/>
    <col min="8966" max="8966" width="1.7109375" style="180" customWidth="1"/>
    <col min="8967" max="8967" width="8.7109375" style="180" customWidth="1"/>
    <col min="8968" max="8969" width="1.7109375" style="180" customWidth="1"/>
    <col min="8970" max="8970" width="8.7109375" style="180" customWidth="1"/>
    <col min="8971" max="8971" width="1.7109375" style="180" customWidth="1"/>
    <col min="8972" max="8972" width="6.7109375" style="180" customWidth="1"/>
    <col min="8973" max="8973" width="1.7109375" style="180" customWidth="1"/>
    <col min="8974" max="8974" width="9.7109375" style="180" customWidth="1"/>
    <col min="8975" max="8975" width="1.7109375" style="180" customWidth="1"/>
    <col min="8976" max="8976" width="9.7109375" style="180" customWidth="1"/>
    <col min="8977" max="8977" width="1.7109375" style="180" customWidth="1"/>
    <col min="8978" max="8978" width="9.7109375" style="180" customWidth="1"/>
    <col min="8979" max="8980" width="1" style="180" customWidth="1"/>
    <col min="8981" max="8981" width="9.7109375" style="180" customWidth="1"/>
    <col min="8982" max="8983" width="1.42578125" style="180" customWidth="1"/>
    <col min="8984" max="8985" width="9.7109375" style="180" customWidth="1"/>
    <col min="8986" max="8986" width="23.7109375" style="180" customWidth="1"/>
    <col min="8987" max="8987" width="7.85546875" style="180" bestFit="1" customWidth="1"/>
    <col min="8988" max="8989" width="4.7109375" style="180" customWidth="1"/>
    <col min="8990" max="8990" width="8.7109375" style="180" customWidth="1"/>
    <col min="8991" max="8991" width="1.7109375" style="180" customWidth="1"/>
    <col min="8992" max="8992" width="8.7109375" style="180" customWidth="1"/>
    <col min="8993" max="8993" width="1.7109375" style="180" customWidth="1"/>
    <col min="8994" max="9216" width="11.42578125" style="180"/>
    <col min="9217" max="9217" width="7.7109375" style="180" customWidth="1"/>
    <col min="9218" max="9218" width="8.7109375" style="180" customWidth="1"/>
    <col min="9219" max="9219" width="3.7109375" style="180" customWidth="1"/>
    <col min="9220" max="9220" width="1.7109375" style="180" customWidth="1"/>
    <col min="9221" max="9221" width="8.7109375" style="180" customWidth="1"/>
    <col min="9222" max="9222" width="1.7109375" style="180" customWidth="1"/>
    <col min="9223" max="9223" width="8.7109375" style="180" customWidth="1"/>
    <col min="9224" max="9225" width="1.7109375" style="180" customWidth="1"/>
    <col min="9226" max="9226" width="8.7109375" style="180" customWidth="1"/>
    <col min="9227" max="9227" width="1.7109375" style="180" customWidth="1"/>
    <col min="9228" max="9228" width="6.7109375" style="180" customWidth="1"/>
    <col min="9229" max="9229" width="1.7109375" style="180" customWidth="1"/>
    <col min="9230" max="9230" width="9.7109375" style="180" customWidth="1"/>
    <col min="9231" max="9231" width="1.7109375" style="180" customWidth="1"/>
    <col min="9232" max="9232" width="9.7109375" style="180" customWidth="1"/>
    <col min="9233" max="9233" width="1.7109375" style="180" customWidth="1"/>
    <col min="9234" max="9234" width="9.7109375" style="180" customWidth="1"/>
    <col min="9235" max="9236" width="1" style="180" customWidth="1"/>
    <col min="9237" max="9237" width="9.7109375" style="180" customWidth="1"/>
    <col min="9238" max="9239" width="1.42578125" style="180" customWidth="1"/>
    <col min="9240" max="9241" width="9.7109375" style="180" customWidth="1"/>
    <col min="9242" max="9242" width="23.7109375" style="180" customWidth="1"/>
    <col min="9243" max="9243" width="7.85546875" style="180" bestFit="1" customWidth="1"/>
    <col min="9244" max="9245" width="4.7109375" style="180" customWidth="1"/>
    <col min="9246" max="9246" width="8.7109375" style="180" customWidth="1"/>
    <col min="9247" max="9247" width="1.7109375" style="180" customWidth="1"/>
    <col min="9248" max="9248" width="8.7109375" style="180" customWidth="1"/>
    <col min="9249" max="9249" width="1.7109375" style="180" customWidth="1"/>
    <col min="9250" max="9472" width="11.42578125" style="180"/>
    <col min="9473" max="9473" width="7.7109375" style="180" customWidth="1"/>
    <col min="9474" max="9474" width="8.7109375" style="180" customWidth="1"/>
    <col min="9475" max="9475" width="3.7109375" style="180" customWidth="1"/>
    <col min="9476" max="9476" width="1.7109375" style="180" customWidth="1"/>
    <col min="9477" max="9477" width="8.7109375" style="180" customWidth="1"/>
    <col min="9478" max="9478" width="1.7109375" style="180" customWidth="1"/>
    <col min="9479" max="9479" width="8.7109375" style="180" customWidth="1"/>
    <col min="9480" max="9481" width="1.7109375" style="180" customWidth="1"/>
    <col min="9482" max="9482" width="8.7109375" style="180" customWidth="1"/>
    <col min="9483" max="9483" width="1.7109375" style="180" customWidth="1"/>
    <col min="9484" max="9484" width="6.7109375" style="180" customWidth="1"/>
    <col min="9485" max="9485" width="1.7109375" style="180" customWidth="1"/>
    <col min="9486" max="9486" width="9.7109375" style="180" customWidth="1"/>
    <col min="9487" max="9487" width="1.7109375" style="180" customWidth="1"/>
    <col min="9488" max="9488" width="9.7109375" style="180" customWidth="1"/>
    <col min="9489" max="9489" width="1.7109375" style="180" customWidth="1"/>
    <col min="9490" max="9490" width="9.7109375" style="180" customWidth="1"/>
    <col min="9491" max="9492" width="1" style="180" customWidth="1"/>
    <col min="9493" max="9493" width="9.7109375" style="180" customWidth="1"/>
    <col min="9494" max="9495" width="1.42578125" style="180" customWidth="1"/>
    <col min="9496" max="9497" width="9.7109375" style="180" customWidth="1"/>
    <col min="9498" max="9498" width="23.7109375" style="180" customWidth="1"/>
    <col min="9499" max="9499" width="7.85546875" style="180" bestFit="1" customWidth="1"/>
    <col min="9500" max="9501" width="4.7109375" style="180" customWidth="1"/>
    <col min="9502" max="9502" width="8.7109375" style="180" customWidth="1"/>
    <col min="9503" max="9503" width="1.7109375" style="180" customWidth="1"/>
    <col min="9504" max="9504" width="8.7109375" style="180" customWidth="1"/>
    <col min="9505" max="9505" width="1.7109375" style="180" customWidth="1"/>
    <col min="9506" max="9728" width="11.42578125" style="180"/>
    <col min="9729" max="9729" width="7.7109375" style="180" customWidth="1"/>
    <col min="9730" max="9730" width="8.7109375" style="180" customWidth="1"/>
    <col min="9731" max="9731" width="3.7109375" style="180" customWidth="1"/>
    <col min="9732" max="9732" width="1.7109375" style="180" customWidth="1"/>
    <col min="9733" max="9733" width="8.7109375" style="180" customWidth="1"/>
    <col min="9734" max="9734" width="1.7109375" style="180" customWidth="1"/>
    <col min="9735" max="9735" width="8.7109375" style="180" customWidth="1"/>
    <col min="9736" max="9737" width="1.7109375" style="180" customWidth="1"/>
    <col min="9738" max="9738" width="8.7109375" style="180" customWidth="1"/>
    <col min="9739" max="9739" width="1.7109375" style="180" customWidth="1"/>
    <col min="9740" max="9740" width="6.7109375" style="180" customWidth="1"/>
    <col min="9741" max="9741" width="1.7109375" style="180" customWidth="1"/>
    <col min="9742" max="9742" width="9.7109375" style="180" customWidth="1"/>
    <col min="9743" max="9743" width="1.7109375" style="180" customWidth="1"/>
    <col min="9744" max="9744" width="9.7109375" style="180" customWidth="1"/>
    <col min="9745" max="9745" width="1.7109375" style="180" customWidth="1"/>
    <col min="9746" max="9746" width="9.7109375" style="180" customWidth="1"/>
    <col min="9747" max="9748" width="1" style="180" customWidth="1"/>
    <col min="9749" max="9749" width="9.7109375" style="180" customWidth="1"/>
    <col min="9750" max="9751" width="1.42578125" style="180" customWidth="1"/>
    <col min="9752" max="9753" width="9.7109375" style="180" customWidth="1"/>
    <col min="9754" max="9754" width="23.7109375" style="180" customWidth="1"/>
    <col min="9755" max="9755" width="7.85546875" style="180" bestFit="1" customWidth="1"/>
    <col min="9756" max="9757" width="4.7109375" style="180" customWidth="1"/>
    <col min="9758" max="9758" width="8.7109375" style="180" customWidth="1"/>
    <col min="9759" max="9759" width="1.7109375" style="180" customWidth="1"/>
    <col min="9760" max="9760" width="8.7109375" style="180" customWidth="1"/>
    <col min="9761" max="9761" width="1.7109375" style="180" customWidth="1"/>
    <col min="9762" max="9984" width="11.42578125" style="180"/>
    <col min="9985" max="9985" width="7.7109375" style="180" customWidth="1"/>
    <col min="9986" max="9986" width="8.7109375" style="180" customWidth="1"/>
    <col min="9987" max="9987" width="3.7109375" style="180" customWidth="1"/>
    <col min="9988" max="9988" width="1.7109375" style="180" customWidth="1"/>
    <col min="9989" max="9989" width="8.7109375" style="180" customWidth="1"/>
    <col min="9990" max="9990" width="1.7109375" style="180" customWidth="1"/>
    <col min="9991" max="9991" width="8.7109375" style="180" customWidth="1"/>
    <col min="9992" max="9993" width="1.7109375" style="180" customWidth="1"/>
    <col min="9994" max="9994" width="8.7109375" style="180" customWidth="1"/>
    <col min="9995" max="9995" width="1.7109375" style="180" customWidth="1"/>
    <col min="9996" max="9996" width="6.7109375" style="180" customWidth="1"/>
    <col min="9997" max="9997" width="1.7109375" style="180" customWidth="1"/>
    <col min="9998" max="9998" width="9.7109375" style="180" customWidth="1"/>
    <col min="9999" max="9999" width="1.7109375" style="180" customWidth="1"/>
    <col min="10000" max="10000" width="9.7109375" style="180" customWidth="1"/>
    <col min="10001" max="10001" width="1.7109375" style="180" customWidth="1"/>
    <col min="10002" max="10002" width="9.7109375" style="180" customWidth="1"/>
    <col min="10003" max="10004" width="1" style="180" customWidth="1"/>
    <col min="10005" max="10005" width="9.7109375" style="180" customWidth="1"/>
    <col min="10006" max="10007" width="1.42578125" style="180" customWidth="1"/>
    <col min="10008" max="10009" width="9.7109375" style="180" customWidth="1"/>
    <col min="10010" max="10010" width="23.7109375" style="180" customWidth="1"/>
    <col min="10011" max="10011" width="7.85546875" style="180" bestFit="1" customWidth="1"/>
    <col min="10012" max="10013" width="4.7109375" style="180" customWidth="1"/>
    <col min="10014" max="10014" width="8.7109375" style="180" customWidth="1"/>
    <col min="10015" max="10015" width="1.7109375" style="180" customWidth="1"/>
    <col min="10016" max="10016" width="8.7109375" style="180" customWidth="1"/>
    <col min="10017" max="10017" width="1.7109375" style="180" customWidth="1"/>
    <col min="10018" max="10240" width="11.42578125" style="180"/>
    <col min="10241" max="10241" width="7.7109375" style="180" customWidth="1"/>
    <col min="10242" max="10242" width="8.7109375" style="180" customWidth="1"/>
    <col min="10243" max="10243" width="3.7109375" style="180" customWidth="1"/>
    <col min="10244" max="10244" width="1.7109375" style="180" customWidth="1"/>
    <col min="10245" max="10245" width="8.7109375" style="180" customWidth="1"/>
    <col min="10246" max="10246" width="1.7109375" style="180" customWidth="1"/>
    <col min="10247" max="10247" width="8.7109375" style="180" customWidth="1"/>
    <col min="10248" max="10249" width="1.7109375" style="180" customWidth="1"/>
    <col min="10250" max="10250" width="8.7109375" style="180" customWidth="1"/>
    <col min="10251" max="10251" width="1.7109375" style="180" customWidth="1"/>
    <col min="10252" max="10252" width="6.7109375" style="180" customWidth="1"/>
    <col min="10253" max="10253" width="1.7109375" style="180" customWidth="1"/>
    <col min="10254" max="10254" width="9.7109375" style="180" customWidth="1"/>
    <col min="10255" max="10255" width="1.7109375" style="180" customWidth="1"/>
    <col min="10256" max="10256" width="9.7109375" style="180" customWidth="1"/>
    <col min="10257" max="10257" width="1.7109375" style="180" customWidth="1"/>
    <col min="10258" max="10258" width="9.7109375" style="180" customWidth="1"/>
    <col min="10259" max="10260" width="1" style="180" customWidth="1"/>
    <col min="10261" max="10261" width="9.7109375" style="180" customWidth="1"/>
    <col min="10262" max="10263" width="1.42578125" style="180" customWidth="1"/>
    <col min="10264" max="10265" width="9.7109375" style="180" customWidth="1"/>
    <col min="10266" max="10266" width="23.7109375" style="180" customWidth="1"/>
    <col min="10267" max="10267" width="7.85546875" style="180" bestFit="1" customWidth="1"/>
    <col min="10268" max="10269" width="4.7109375" style="180" customWidth="1"/>
    <col min="10270" max="10270" width="8.7109375" style="180" customWidth="1"/>
    <col min="10271" max="10271" width="1.7109375" style="180" customWidth="1"/>
    <col min="10272" max="10272" width="8.7109375" style="180" customWidth="1"/>
    <col min="10273" max="10273" width="1.7109375" style="180" customWidth="1"/>
    <col min="10274" max="10496" width="11.42578125" style="180"/>
    <col min="10497" max="10497" width="7.7109375" style="180" customWidth="1"/>
    <col min="10498" max="10498" width="8.7109375" style="180" customWidth="1"/>
    <col min="10499" max="10499" width="3.7109375" style="180" customWidth="1"/>
    <col min="10500" max="10500" width="1.7109375" style="180" customWidth="1"/>
    <col min="10501" max="10501" width="8.7109375" style="180" customWidth="1"/>
    <col min="10502" max="10502" width="1.7109375" style="180" customWidth="1"/>
    <col min="10503" max="10503" width="8.7109375" style="180" customWidth="1"/>
    <col min="10504" max="10505" width="1.7109375" style="180" customWidth="1"/>
    <col min="10506" max="10506" width="8.7109375" style="180" customWidth="1"/>
    <col min="10507" max="10507" width="1.7109375" style="180" customWidth="1"/>
    <col min="10508" max="10508" width="6.7109375" style="180" customWidth="1"/>
    <col min="10509" max="10509" width="1.7109375" style="180" customWidth="1"/>
    <col min="10510" max="10510" width="9.7109375" style="180" customWidth="1"/>
    <col min="10511" max="10511" width="1.7109375" style="180" customWidth="1"/>
    <col min="10512" max="10512" width="9.7109375" style="180" customWidth="1"/>
    <col min="10513" max="10513" width="1.7109375" style="180" customWidth="1"/>
    <col min="10514" max="10514" width="9.7109375" style="180" customWidth="1"/>
    <col min="10515" max="10516" width="1" style="180" customWidth="1"/>
    <col min="10517" max="10517" width="9.7109375" style="180" customWidth="1"/>
    <col min="10518" max="10519" width="1.42578125" style="180" customWidth="1"/>
    <col min="10520" max="10521" width="9.7109375" style="180" customWidth="1"/>
    <col min="10522" max="10522" width="23.7109375" style="180" customWidth="1"/>
    <col min="10523" max="10523" width="7.85546875" style="180" bestFit="1" customWidth="1"/>
    <col min="10524" max="10525" width="4.7109375" style="180" customWidth="1"/>
    <col min="10526" max="10526" width="8.7109375" style="180" customWidth="1"/>
    <col min="10527" max="10527" width="1.7109375" style="180" customWidth="1"/>
    <col min="10528" max="10528" width="8.7109375" style="180" customWidth="1"/>
    <col min="10529" max="10529" width="1.7109375" style="180" customWidth="1"/>
    <col min="10530" max="10752" width="11.42578125" style="180"/>
    <col min="10753" max="10753" width="7.7109375" style="180" customWidth="1"/>
    <col min="10754" max="10754" width="8.7109375" style="180" customWidth="1"/>
    <col min="10755" max="10755" width="3.7109375" style="180" customWidth="1"/>
    <col min="10756" max="10756" width="1.7109375" style="180" customWidth="1"/>
    <col min="10757" max="10757" width="8.7109375" style="180" customWidth="1"/>
    <col min="10758" max="10758" width="1.7109375" style="180" customWidth="1"/>
    <col min="10759" max="10759" width="8.7109375" style="180" customWidth="1"/>
    <col min="10760" max="10761" width="1.7109375" style="180" customWidth="1"/>
    <col min="10762" max="10762" width="8.7109375" style="180" customWidth="1"/>
    <col min="10763" max="10763" width="1.7109375" style="180" customWidth="1"/>
    <col min="10764" max="10764" width="6.7109375" style="180" customWidth="1"/>
    <col min="10765" max="10765" width="1.7109375" style="180" customWidth="1"/>
    <col min="10766" max="10766" width="9.7109375" style="180" customWidth="1"/>
    <col min="10767" max="10767" width="1.7109375" style="180" customWidth="1"/>
    <col min="10768" max="10768" width="9.7109375" style="180" customWidth="1"/>
    <col min="10769" max="10769" width="1.7109375" style="180" customWidth="1"/>
    <col min="10770" max="10770" width="9.7109375" style="180" customWidth="1"/>
    <col min="10771" max="10772" width="1" style="180" customWidth="1"/>
    <col min="10773" max="10773" width="9.7109375" style="180" customWidth="1"/>
    <col min="10774" max="10775" width="1.42578125" style="180" customWidth="1"/>
    <col min="10776" max="10777" width="9.7109375" style="180" customWidth="1"/>
    <col min="10778" max="10778" width="23.7109375" style="180" customWidth="1"/>
    <col min="10779" max="10779" width="7.85546875" style="180" bestFit="1" customWidth="1"/>
    <col min="10780" max="10781" width="4.7109375" style="180" customWidth="1"/>
    <col min="10782" max="10782" width="8.7109375" style="180" customWidth="1"/>
    <col min="10783" max="10783" width="1.7109375" style="180" customWidth="1"/>
    <col min="10784" max="10784" width="8.7109375" style="180" customWidth="1"/>
    <col min="10785" max="10785" width="1.7109375" style="180" customWidth="1"/>
    <col min="10786" max="11008" width="11.42578125" style="180"/>
    <col min="11009" max="11009" width="7.7109375" style="180" customWidth="1"/>
    <col min="11010" max="11010" width="8.7109375" style="180" customWidth="1"/>
    <col min="11011" max="11011" width="3.7109375" style="180" customWidth="1"/>
    <col min="11012" max="11012" width="1.7109375" style="180" customWidth="1"/>
    <col min="11013" max="11013" width="8.7109375" style="180" customWidth="1"/>
    <col min="11014" max="11014" width="1.7109375" style="180" customWidth="1"/>
    <col min="11015" max="11015" width="8.7109375" style="180" customWidth="1"/>
    <col min="11016" max="11017" width="1.7109375" style="180" customWidth="1"/>
    <col min="11018" max="11018" width="8.7109375" style="180" customWidth="1"/>
    <col min="11019" max="11019" width="1.7109375" style="180" customWidth="1"/>
    <col min="11020" max="11020" width="6.7109375" style="180" customWidth="1"/>
    <col min="11021" max="11021" width="1.7109375" style="180" customWidth="1"/>
    <col min="11022" max="11022" width="9.7109375" style="180" customWidth="1"/>
    <col min="11023" max="11023" width="1.7109375" style="180" customWidth="1"/>
    <col min="11024" max="11024" width="9.7109375" style="180" customWidth="1"/>
    <col min="11025" max="11025" width="1.7109375" style="180" customWidth="1"/>
    <col min="11026" max="11026" width="9.7109375" style="180" customWidth="1"/>
    <col min="11027" max="11028" width="1" style="180" customWidth="1"/>
    <col min="11029" max="11029" width="9.7109375" style="180" customWidth="1"/>
    <col min="11030" max="11031" width="1.42578125" style="180" customWidth="1"/>
    <col min="11032" max="11033" width="9.7109375" style="180" customWidth="1"/>
    <col min="11034" max="11034" width="23.7109375" style="180" customWidth="1"/>
    <col min="11035" max="11035" width="7.85546875" style="180" bestFit="1" customWidth="1"/>
    <col min="11036" max="11037" width="4.7109375" style="180" customWidth="1"/>
    <col min="11038" max="11038" width="8.7109375" style="180" customWidth="1"/>
    <col min="11039" max="11039" width="1.7109375" style="180" customWidth="1"/>
    <col min="11040" max="11040" width="8.7109375" style="180" customWidth="1"/>
    <col min="11041" max="11041" width="1.7109375" style="180" customWidth="1"/>
    <col min="11042" max="11264" width="11.42578125" style="180"/>
    <col min="11265" max="11265" width="7.7109375" style="180" customWidth="1"/>
    <col min="11266" max="11266" width="8.7109375" style="180" customWidth="1"/>
    <col min="11267" max="11267" width="3.7109375" style="180" customWidth="1"/>
    <col min="11268" max="11268" width="1.7109375" style="180" customWidth="1"/>
    <col min="11269" max="11269" width="8.7109375" style="180" customWidth="1"/>
    <col min="11270" max="11270" width="1.7109375" style="180" customWidth="1"/>
    <col min="11271" max="11271" width="8.7109375" style="180" customWidth="1"/>
    <col min="11272" max="11273" width="1.7109375" style="180" customWidth="1"/>
    <col min="11274" max="11274" width="8.7109375" style="180" customWidth="1"/>
    <col min="11275" max="11275" width="1.7109375" style="180" customWidth="1"/>
    <col min="11276" max="11276" width="6.7109375" style="180" customWidth="1"/>
    <col min="11277" max="11277" width="1.7109375" style="180" customWidth="1"/>
    <col min="11278" max="11278" width="9.7109375" style="180" customWidth="1"/>
    <col min="11279" max="11279" width="1.7109375" style="180" customWidth="1"/>
    <col min="11280" max="11280" width="9.7109375" style="180" customWidth="1"/>
    <col min="11281" max="11281" width="1.7109375" style="180" customWidth="1"/>
    <col min="11282" max="11282" width="9.7109375" style="180" customWidth="1"/>
    <col min="11283" max="11284" width="1" style="180" customWidth="1"/>
    <col min="11285" max="11285" width="9.7109375" style="180" customWidth="1"/>
    <col min="11286" max="11287" width="1.42578125" style="180" customWidth="1"/>
    <col min="11288" max="11289" width="9.7109375" style="180" customWidth="1"/>
    <col min="11290" max="11290" width="23.7109375" style="180" customWidth="1"/>
    <col min="11291" max="11291" width="7.85546875" style="180" bestFit="1" customWidth="1"/>
    <col min="11292" max="11293" width="4.7109375" style="180" customWidth="1"/>
    <col min="11294" max="11294" width="8.7109375" style="180" customWidth="1"/>
    <col min="11295" max="11295" width="1.7109375" style="180" customWidth="1"/>
    <col min="11296" max="11296" width="8.7109375" style="180" customWidth="1"/>
    <col min="11297" max="11297" width="1.7109375" style="180" customWidth="1"/>
    <col min="11298" max="11520" width="11.42578125" style="180"/>
    <col min="11521" max="11521" width="7.7109375" style="180" customWidth="1"/>
    <col min="11522" max="11522" width="8.7109375" style="180" customWidth="1"/>
    <col min="11523" max="11523" width="3.7109375" style="180" customWidth="1"/>
    <col min="11524" max="11524" width="1.7109375" style="180" customWidth="1"/>
    <col min="11525" max="11525" width="8.7109375" style="180" customWidth="1"/>
    <col min="11526" max="11526" width="1.7109375" style="180" customWidth="1"/>
    <col min="11527" max="11527" width="8.7109375" style="180" customWidth="1"/>
    <col min="11528" max="11529" width="1.7109375" style="180" customWidth="1"/>
    <col min="11530" max="11530" width="8.7109375" style="180" customWidth="1"/>
    <col min="11531" max="11531" width="1.7109375" style="180" customWidth="1"/>
    <col min="11532" max="11532" width="6.7109375" style="180" customWidth="1"/>
    <col min="11533" max="11533" width="1.7109375" style="180" customWidth="1"/>
    <col min="11534" max="11534" width="9.7109375" style="180" customWidth="1"/>
    <col min="11535" max="11535" width="1.7109375" style="180" customWidth="1"/>
    <col min="11536" max="11536" width="9.7109375" style="180" customWidth="1"/>
    <col min="11537" max="11537" width="1.7109375" style="180" customWidth="1"/>
    <col min="11538" max="11538" width="9.7109375" style="180" customWidth="1"/>
    <col min="11539" max="11540" width="1" style="180" customWidth="1"/>
    <col min="11541" max="11541" width="9.7109375" style="180" customWidth="1"/>
    <col min="11542" max="11543" width="1.42578125" style="180" customWidth="1"/>
    <col min="11544" max="11545" width="9.7109375" style="180" customWidth="1"/>
    <col min="11546" max="11546" width="23.7109375" style="180" customWidth="1"/>
    <col min="11547" max="11547" width="7.85546875" style="180" bestFit="1" customWidth="1"/>
    <col min="11548" max="11549" width="4.7109375" style="180" customWidth="1"/>
    <col min="11550" max="11550" width="8.7109375" style="180" customWidth="1"/>
    <col min="11551" max="11551" width="1.7109375" style="180" customWidth="1"/>
    <col min="11552" max="11552" width="8.7109375" style="180" customWidth="1"/>
    <col min="11553" max="11553" width="1.7109375" style="180" customWidth="1"/>
    <col min="11554" max="11776" width="11.42578125" style="180"/>
    <col min="11777" max="11777" width="7.7109375" style="180" customWidth="1"/>
    <col min="11778" max="11778" width="8.7109375" style="180" customWidth="1"/>
    <col min="11779" max="11779" width="3.7109375" style="180" customWidth="1"/>
    <col min="11780" max="11780" width="1.7109375" style="180" customWidth="1"/>
    <col min="11781" max="11781" width="8.7109375" style="180" customWidth="1"/>
    <col min="11782" max="11782" width="1.7109375" style="180" customWidth="1"/>
    <col min="11783" max="11783" width="8.7109375" style="180" customWidth="1"/>
    <col min="11784" max="11785" width="1.7109375" style="180" customWidth="1"/>
    <col min="11786" max="11786" width="8.7109375" style="180" customWidth="1"/>
    <col min="11787" max="11787" width="1.7109375" style="180" customWidth="1"/>
    <col min="11788" max="11788" width="6.7109375" style="180" customWidth="1"/>
    <col min="11789" max="11789" width="1.7109375" style="180" customWidth="1"/>
    <col min="11790" max="11790" width="9.7109375" style="180" customWidth="1"/>
    <col min="11791" max="11791" width="1.7109375" style="180" customWidth="1"/>
    <col min="11792" max="11792" width="9.7109375" style="180" customWidth="1"/>
    <col min="11793" max="11793" width="1.7109375" style="180" customWidth="1"/>
    <col min="11794" max="11794" width="9.7109375" style="180" customWidth="1"/>
    <col min="11795" max="11796" width="1" style="180" customWidth="1"/>
    <col min="11797" max="11797" width="9.7109375" style="180" customWidth="1"/>
    <col min="11798" max="11799" width="1.42578125" style="180" customWidth="1"/>
    <col min="11800" max="11801" width="9.7109375" style="180" customWidth="1"/>
    <col min="11802" max="11802" width="23.7109375" style="180" customWidth="1"/>
    <col min="11803" max="11803" width="7.85546875" style="180" bestFit="1" customWidth="1"/>
    <col min="11804" max="11805" width="4.7109375" style="180" customWidth="1"/>
    <col min="11806" max="11806" width="8.7109375" style="180" customWidth="1"/>
    <col min="11807" max="11807" width="1.7109375" style="180" customWidth="1"/>
    <col min="11808" max="11808" width="8.7109375" style="180" customWidth="1"/>
    <col min="11809" max="11809" width="1.7109375" style="180" customWidth="1"/>
    <col min="11810" max="12032" width="11.42578125" style="180"/>
    <col min="12033" max="12033" width="7.7109375" style="180" customWidth="1"/>
    <col min="12034" max="12034" width="8.7109375" style="180" customWidth="1"/>
    <col min="12035" max="12035" width="3.7109375" style="180" customWidth="1"/>
    <col min="12036" max="12036" width="1.7109375" style="180" customWidth="1"/>
    <col min="12037" max="12037" width="8.7109375" style="180" customWidth="1"/>
    <col min="12038" max="12038" width="1.7109375" style="180" customWidth="1"/>
    <col min="12039" max="12039" width="8.7109375" style="180" customWidth="1"/>
    <col min="12040" max="12041" width="1.7109375" style="180" customWidth="1"/>
    <col min="12042" max="12042" width="8.7109375" style="180" customWidth="1"/>
    <col min="12043" max="12043" width="1.7109375" style="180" customWidth="1"/>
    <col min="12044" max="12044" width="6.7109375" style="180" customWidth="1"/>
    <col min="12045" max="12045" width="1.7109375" style="180" customWidth="1"/>
    <col min="12046" max="12046" width="9.7109375" style="180" customWidth="1"/>
    <col min="12047" max="12047" width="1.7109375" style="180" customWidth="1"/>
    <col min="12048" max="12048" width="9.7109375" style="180" customWidth="1"/>
    <col min="12049" max="12049" width="1.7109375" style="180" customWidth="1"/>
    <col min="12050" max="12050" width="9.7109375" style="180" customWidth="1"/>
    <col min="12051" max="12052" width="1" style="180" customWidth="1"/>
    <col min="12053" max="12053" width="9.7109375" style="180" customWidth="1"/>
    <col min="12054" max="12055" width="1.42578125" style="180" customWidth="1"/>
    <col min="12056" max="12057" width="9.7109375" style="180" customWidth="1"/>
    <col min="12058" max="12058" width="23.7109375" style="180" customWidth="1"/>
    <col min="12059" max="12059" width="7.85546875" style="180" bestFit="1" customWidth="1"/>
    <col min="12060" max="12061" width="4.7109375" style="180" customWidth="1"/>
    <col min="12062" max="12062" width="8.7109375" style="180" customWidth="1"/>
    <col min="12063" max="12063" width="1.7109375" style="180" customWidth="1"/>
    <col min="12064" max="12064" width="8.7109375" style="180" customWidth="1"/>
    <col min="12065" max="12065" width="1.7109375" style="180" customWidth="1"/>
    <col min="12066" max="12288" width="11.42578125" style="180"/>
    <col min="12289" max="12289" width="7.7109375" style="180" customWidth="1"/>
    <col min="12290" max="12290" width="8.7109375" style="180" customWidth="1"/>
    <col min="12291" max="12291" width="3.7109375" style="180" customWidth="1"/>
    <col min="12292" max="12292" width="1.7109375" style="180" customWidth="1"/>
    <col min="12293" max="12293" width="8.7109375" style="180" customWidth="1"/>
    <col min="12294" max="12294" width="1.7109375" style="180" customWidth="1"/>
    <col min="12295" max="12295" width="8.7109375" style="180" customWidth="1"/>
    <col min="12296" max="12297" width="1.7109375" style="180" customWidth="1"/>
    <col min="12298" max="12298" width="8.7109375" style="180" customWidth="1"/>
    <col min="12299" max="12299" width="1.7109375" style="180" customWidth="1"/>
    <col min="12300" max="12300" width="6.7109375" style="180" customWidth="1"/>
    <col min="12301" max="12301" width="1.7109375" style="180" customWidth="1"/>
    <col min="12302" max="12302" width="9.7109375" style="180" customWidth="1"/>
    <col min="12303" max="12303" width="1.7109375" style="180" customWidth="1"/>
    <col min="12304" max="12304" width="9.7109375" style="180" customWidth="1"/>
    <col min="12305" max="12305" width="1.7109375" style="180" customWidth="1"/>
    <col min="12306" max="12306" width="9.7109375" style="180" customWidth="1"/>
    <col min="12307" max="12308" width="1" style="180" customWidth="1"/>
    <col min="12309" max="12309" width="9.7109375" style="180" customWidth="1"/>
    <col min="12310" max="12311" width="1.42578125" style="180" customWidth="1"/>
    <col min="12312" max="12313" width="9.7109375" style="180" customWidth="1"/>
    <col min="12314" max="12314" width="23.7109375" style="180" customWidth="1"/>
    <col min="12315" max="12315" width="7.85546875" style="180" bestFit="1" customWidth="1"/>
    <col min="12316" max="12317" width="4.7109375" style="180" customWidth="1"/>
    <col min="12318" max="12318" width="8.7109375" style="180" customWidth="1"/>
    <col min="12319" max="12319" width="1.7109375" style="180" customWidth="1"/>
    <col min="12320" max="12320" width="8.7109375" style="180" customWidth="1"/>
    <col min="12321" max="12321" width="1.7109375" style="180" customWidth="1"/>
    <col min="12322" max="12544" width="11.42578125" style="180"/>
    <col min="12545" max="12545" width="7.7109375" style="180" customWidth="1"/>
    <col min="12546" max="12546" width="8.7109375" style="180" customWidth="1"/>
    <col min="12547" max="12547" width="3.7109375" style="180" customWidth="1"/>
    <col min="12548" max="12548" width="1.7109375" style="180" customWidth="1"/>
    <col min="12549" max="12549" width="8.7109375" style="180" customWidth="1"/>
    <col min="12550" max="12550" width="1.7109375" style="180" customWidth="1"/>
    <col min="12551" max="12551" width="8.7109375" style="180" customWidth="1"/>
    <col min="12552" max="12553" width="1.7109375" style="180" customWidth="1"/>
    <col min="12554" max="12554" width="8.7109375" style="180" customWidth="1"/>
    <col min="12555" max="12555" width="1.7109375" style="180" customWidth="1"/>
    <col min="12556" max="12556" width="6.7109375" style="180" customWidth="1"/>
    <col min="12557" max="12557" width="1.7109375" style="180" customWidth="1"/>
    <col min="12558" max="12558" width="9.7109375" style="180" customWidth="1"/>
    <col min="12559" max="12559" width="1.7109375" style="180" customWidth="1"/>
    <col min="12560" max="12560" width="9.7109375" style="180" customWidth="1"/>
    <col min="12561" max="12561" width="1.7109375" style="180" customWidth="1"/>
    <col min="12562" max="12562" width="9.7109375" style="180" customWidth="1"/>
    <col min="12563" max="12564" width="1" style="180" customWidth="1"/>
    <col min="12565" max="12565" width="9.7109375" style="180" customWidth="1"/>
    <col min="12566" max="12567" width="1.42578125" style="180" customWidth="1"/>
    <col min="12568" max="12569" width="9.7109375" style="180" customWidth="1"/>
    <col min="12570" max="12570" width="23.7109375" style="180" customWidth="1"/>
    <col min="12571" max="12571" width="7.85546875" style="180" bestFit="1" customWidth="1"/>
    <col min="12572" max="12573" width="4.7109375" style="180" customWidth="1"/>
    <col min="12574" max="12574" width="8.7109375" style="180" customWidth="1"/>
    <col min="12575" max="12575" width="1.7109375" style="180" customWidth="1"/>
    <col min="12576" max="12576" width="8.7109375" style="180" customWidth="1"/>
    <col min="12577" max="12577" width="1.7109375" style="180" customWidth="1"/>
    <col min="12578" max="12800" width="11.42578125" style="180"/>
    <col min="12801" max="12801" width="7.7109375" style="180" customWidth="1"/>
    <col min="12802" max="12802" width="8.7109375" style="180" customWidth="1"/>
    <col min="12803" max="12803" width="3.7109375" style="180" customWidth="1"/>
    <col min="12804" max="12804" width="1.7109375" style="180" customWidth="1"/>
    <col min="12805" max="12805" width="8.7109375" style="180" customWidth="1"/>
    <col min="12806" max="12806" width="1.7109375" style="180" customWidth="1"/>
    <col min="12807" max="12807" width="8.7109375" style="180" customWidth="1"/>
    <col min="12808" max="12809" width="1.7109375" style="180" customWidth="1"/>
    <col min="12810" max="12810" width="8.7109375" style="180" customWidth="1"/>
    <col min="12811" max="12811" width="1.7109375" style="180" customWidth="1"/>
    <col min="12812" max="12812" width="6.7109375" style="180" customWidth="1"/>
    <col min="12813" max="12813" width="1.7109375" style="180" customWidth="1"/>
    <col min="12814" max="12814" width="9.7109375" style="180" customWidth="1"/>
    <col min="12815" max="12815" width="1.7109375" style="180" customWidth="1"/>
    <col min="12816" max="12816" width="9.7109375" style="180" customWidth="1"/>
    <col min="12817" max="12817" width="1.7109375" style="180" customWidth="1"/>
    <col min="12818" max="12818" width="9.7109375" style="180" customWidth="1"/>
    <col min="12819" max="12820" width="1" style="180" customWidth="1"/>
    <col min="12821" max="12821" width="9.7109375" style="180" customWidth="1"/>
    <col min="12822" max="12823" width="1.42578125" style="180" customWidth="1"/>
    <col min="12824" max="12825" width="9.7109375" style="180" customWidth="1"/>
    <col min="12826" max="12826" width="23.7109375" style="180" customWidth="1"/>
    <col min="12827" max="12827" width="7.85546875" style="180" bestFit="1" customWidth="1"/>
    <col min="12828" max="12829" width="4.7109375" style="180" customWidth="1"/>
    <col min="12830" max="12830" width="8.7109375" style="180" customWidth="1"/>
    <col min="12831" max="12831" width="1.7109375" style="180" customWidth="1"/>
    <col min="12832" max="12832" width="8.7109375" style="180" customWidth="1"/>
    <col min="12833" max="12833" width="1.7109375" style="180" customWidth="1"/>
    <col min="12834" max="13056" width="11.42578125" style="180"/>
    <col min="13057" max="13057" width="7.7109375" style="180" customWidth="1"/>
    <col min="13058" max="13058" width="8.7109375" style="180" customWidth="1"/>
    <col min="13059" max="13059" width="3.7109375" style="180" customWidth="1"/>
    <col min="13060" max="13060" width="1.7109375" style="180" customWidth="1"/>
    <col min="13061" max="13061" width="8.7109375" style="180" customWidth="1"/>
    <col min="13062" max="13062" width="1.7109375" style="180" customWidth="1"/>
    <col min="13063" max="13063" width="8.7109375" style="180" customWidth="1"/>
    <col min="13064" max="13065" width="1.7109375" style="180" customWidth="1"/>
    <col min="13066" max="13066" width="8.7109375" style="180" customWidth="1"/>
    <col min="13067" max="13067" width="1.7109375" style="180" customWidth="1"/>
    <col min="13068" max="13068" width="6.7109375" style="180" customWidth="1"/>
    <col min="13069" max="13069" width="1.7109375" style="180" customWidth="1"/>
    <col min="13070" max="13070" width="9.7109375" style="180" customWidth="1"/>
    <col min="13071" max="13071" width="1.7109375" style="180" customWidth="1"/>
    <col min="13072" max="13072" width="9.7109375" style="180" customWidth="1"/>
    <col min="13073" max="13073" width="1.7109375" style="180" customWidth="1"/>
    <col min="13074" max="13074" width="9.7109375" style="180" customWidth="1"/>
    <col min="13075" max="13076" width="1" style="180" customWidth="1"/>
    <col min="13077" max="13077" width="9.7109375" style="180" customWidth="1"/>
    <col min="13078" max="13079" width="1.42578125" style="180" customWidth="1"/>
    <col min="13080" max="13081" width="9.7109375" style="180" customWidth="1"/>
    <col min="13082" max="13082" width="23.7109375" style="180" customWidth="1"/>
    <col min="13083" max="13083" width="7.85546875" style="180" bestFit="1" customWidth="1"/>
    <col min="13084" max="13085" width="4.7109375" style="180" customWidth="1"/>
    <col min="13086" max="13086" width="8.7109375" style="180" customWidth="1"/>
    <col min="13087" max="13087" width="1.7109375" style="180" customWidth="1"/>
    <col min="13088" max="13088" width="8.7109375" style="180" customWidth="1"/>
    <col min="13089" max="13089" width="1.7109375" style="180" customWidth="1"/>
    <col min="13090" max="13312" width="11.42578125" style="180"/>
    <col min="13313" max="13313" width="7.7109375" style="180" customWidth="1"/>
    <col min="13314" max="13314" width="8.7109375" style="180" customWidth="1"/>
    <col min="13315" max="13315" width="3.7109375" style="180" customWidth="1"/>
    <col min="13316" max="13316" width="1.7109375" style="180" customWidth="1"/>
    <col min="13317" max="13317" width="8.7109375" style="180" customWidth="1"/>
    <col min="13318" max="13318" width="1.7109375" style="180" customWidth="1"/>
    <col min="13319" max="13319" width="8.7109375" style="180" customWidth="1"/>
    <col min="13320" max="13321" width="1.7109375" style="180" customWidth="1"/>
    <col min="13322" max="13322" width="8.7109375" style="180" customWidth="1"/>
    <col min="13323" max="13323" width="1.7109375" style="180" customWidth="1"/>
    <col min="13324" max="13324" width="6.7109375" style="180" customWidth="1"/>
    <col min="13325" max="13325" width="1.7109375" style="180" customWidth="1"/>
    <col min="13326" max="13326" width="9.7109375" style="180" customWidth="1"/>
    <col min="13327" max="13327" width="1.7109375" style="180" customWidth="1"/>
    <col min="13328" max="13328" width="9.7109375" style="180" customWidth="1"/>
    <col min="13329" max="13329" width="1.7109375" style="180" customWidth="1"/>
    <col min="13330" max="13330" width="9.7109375" style="180" customWidth="1"/>
    <col min="13331" max="13332" width="1" style="180" customWidth="1"/>
    <col min="13333" max="13333" width="9.7109375" style="180" customWidth="1"/>
    <col min="13334" max="13335" width="1.42578125" style="180" customWidth="1"/>
    <col min="13336" max="13337" width="9.7109375" style="180" customWidth="1"/>
    <col min="13338" max="13338" width="23.7109375" style="180" customWidth="1"/>
    <col min="13339" max="13339" width="7.85546875" style="180" bestFit="1" customWidth="1"/>
    <col min="13340" max="13341" width="4.7109375" style="180" customWidth="1"/>
    <col min="13342" max="13342" width="8.7109375" style="180" customWidth="1"/>
    <col min="13343" max="13343" width="1.7109375" style="180" customWidth="1"/>
    <col min="13344" max="13344" width="8.7109375" style="180" customWidth="1"/>
    <col min="13345" max="13345" width="1.7109375" style="180" customWidth="1"/>
    <col min="13346" max="13568" width="11.42578125" style="180"/>
    <col min="13569" max="13569" width="7.7109375" style="180" customWidth="1"/>
    <col min="13570" max="13570" width="8.7109375" style="180" customWidth="1"/>
    <col min="13571" max="13571" width="3.7109375" style="180" customWidth="1"/>
    <col min="13572" max="13572" width="1.7109375" style="180" customWidth="1"/>
    <col min="13573" max="13573" width="8.7109375" style="180" customWidth="1"/>
    <col min="13574" max="13574" width="1.7109375" style="180" customWidth="1"/>
    <col min="13575" max="13575" width="8.7109375" style="180" customWidth="1"/>
    <col min="13576" max="13577" width="1.7109375" style="180" customWidth="1"/>
    <col min="13578" max="13578" width="8.7109375" style="180" customWidth="1"/>
    <col min="13579" max="13579" width="1.7109375" style="180" customWidth="1"/>
    <col min="13580" max="13580" width="6.7109375" style="180" customWidth="1"/>
    <col min="13581" max="13581" width="1.7109375" style="180" customWidth="1"/>
    <col min="13582" max="13582" width="9.7109375" style="180" customWidth="1"/>
    <col min="13583" max="13583" width="1.7109375" style="180" customWidth="1"/>
    <col min="13584" max="13584" width="9.7109375" style="180" customWidth="1"/>
    <col min="13585" max="13585" width="1.7109375" style="180" customWidth="1"/>
    <col min="13586" max="13586" width="9.7109375" style="180" customWidth="1"/>
    <col min="13587" max="13588" width="1" style="180" customWidth="1"/>
    <col min="13589" max="13589" width="9.7109375" style="180" customWidth="1"/>
    <col min="13590" max="13591" width="1.42578125" style="180" customWidth="1"/>
    <col min="13592" max="13593" width="9.7109375" style="180" customWidth="1"/>
    <col min="13594" max="13594" width="23.7109375" style="180" customWidth="1"/>
    <col min="13595" max="13595" width="7.85546875" style="180" bestFit="1" customWidth="1"/>
    <col min="13596" max="13597" width="4.7109375" style="180" customWidth="1"/>
    <col min="13598" max="13598" width="8.7109375" style="180" customWidth="1"/>
    <col min="13599" max="13599" width="1.7109375" style="180" customWidth="1"/>
    <col min="13600" max="13600" width="8.7109375" style="180" customWidth="1"/>
    <col min="13601" max="13601" width="1.7109375" style="180" customWidth="1"/>
    <col min="13602" max="13824" width="11.42578125" style="180"/>
    <col min="13825" max="13825" width="7.7109375" style="180" customWidth="1"/>
    <col min="13826" max="13826" width="8.7109375" style="180" customWidth="1"/>
    <col min="13827" max="13827" width="3.7109375" style="180" customWidth="1"/>
    <col min="13828" max="13828" width="1.7109375" style="180" customWidth="1"/>
    <col min="13829" max="13829" width="8.7109375" style="180" customWidth="1"/>
    <col min="13830" max="13830" width="1.7109375" style="180" customWidth="1"/>
    <col min="13831" max="13831" width="8.7109375" style="180" customWidth="1"/>
    <col min="13832" max="13833" width="1.7109375" style="180" customWidth="1"/>
    <col min="13834" max="13834" width="8.7109375" style="180" customWidth="1"/>
    <col min="13835" max="13835" width="1.7109375" style="180" customWidth="1"/>
    <col min="13836" max="13836" width="6.7109375" style="180" customWidth="1"/>
    <col min="13837" max="13837" width="1.7109375" style="180" customWidth="1"/>
    <col min="13838" max="13838" width="9.7109375" style="180" customWidth="1"/>
    <col min="13839" max="13839" width="1.7109375" style="180" customWidth="1"/>
    <col min="13840" max="13840" width="9.7109375" style="180" customWidth="1"/>
    <col min="13841" max="13841" width="1.7109375" style="180" customWidth="1"/>
    <col min="13842" max="13842" width="9.7109375" style="180" customWidth="1"/>
    <col min="13843" max="13844" width="1" style="180" customWidth="1"/>
    <col min="13845" max="13845" width="9.7109375" style="180" customWidth="1"/>
    <col min="13846" max="13847" width="1.42578125" style="180" customWidth="1"/>
    <col min="13848" max="13849" width="9.7109375" style="180" customWidth="1"/>
    <col min="13850" max="13850" width="23.7109375" style="180" customWidth="1"/>
    <col min="13851" max="13851" width="7.85546875" style="180" bestFit="1" customWidth="1"/>
    <col min="13852" max="13853" width="4.7109375" style="180" customWidth="1"/>
    <col min="13854" max="13854" width="8.7109375" style="180" customWidth="1"/>
    <col min="13855" max="13855" width="1.7109375" style="180" customWidth="1"/>
    <col min="13856" max="13856" width="8.7109375" style="180" customWidth="1"/>
    <col min="13857" max="13857" width="1.7109375" style="180" customWidth="1"/>
    <col min="13858" max="14080" width="11.42578125" style="180"/>
    <col min="14081" max="14081" width="7.7109375" style="180" customWidth="1"/>
    <col min="14082" max="14082" width="8.7109375" style="180" customWidth="1"/>
    <col min="14083" max="14083" width="3.7109375" style="180" customWidth="1"/>
    <col min="14084" max="14084" width="1.7109375" style="180" customWidth="1"/>
    <col min="14085" max="14085" width="8.7109375" style="180" customWidth="1"/>
    <col min="14086" max="14086" width="1.7109375" style="180" customWidth="1"/>
    <col min="14087" max="14087" width="8.7109375" style="180" customWidth="1"/>
    <col min="14088" max="14089" width="1.7109375" style="180" customWidth="1"/>
    <col min="14090" max="14090" width="8.7109375" style="180" customWidth="1"/>
    <col min="14091" max="14091" width="1.7109375" style="180" customWidth="1"/>
    <col min="14092" max="14092" width="6.7109375" style="180" customWidth="1"/>
    <col min="14093" max="14093" width="1.7109375" style="180" customWidth="1"/>
    <col min="14094" max="14094" width="9.7109375" style="180" customWidth="1"/>
    <col min="14095" max="14095" width="1.7109375" style="180" customWidth="1"/>
    <col min="14096" max="14096" width="9.7109375" style="180" customWidth="1"/>
    <col min="14097" max="14097" width="1.7109375" style="180" customWidth="1"/>
    <col min="14098" max="14098" width="9.7109375" style="180" customWidth="1"/>
    <col min="14099" max="14100" width="1" style="180" customWidth="1"/>
    <col min="14101" max="14101" width="9.7109375" style="180" customWidth="1"/>
    <col min="14102" max="14103" width="1.42578125" style="180" customWidth="1"/>
    <col min="14104" max="14105" width="9.7109375" style="180" customWidth="1"/>
    <col min="14106" max="14106" width="23.7109375" style="180" customWidth="1"/>
    <col min="14107" max="14107" width="7.85546875" style="180" bestFit="1" customWidth="1"/>
    <col min="14108" max="14109" width="4.7109375" style="180" customWidth="1"/>
    <col min="14110" max="14110" width="8.7109375" style="180" customWidth="1"/>
    <col min="14111" max="14111" width="1.7109375" style="180" customWidth="1"/>
    <col min="14112" max="14112" width="8.7109375" style="180" customWidth="1"/>
    <col min="14113" max="14113" width="1.7109375" style="180" customWidth="1"/>
    <col min="14114" max="14336" width="11.42578125" style="180"/>
    <col min="14337" max="14337" width="7.7109375" style="180" customWidth="1"/>
    <col min="14338" max="14338" width="8.7109375" style="180" customWidth="1"/>
    <col min="14339" max="14339" width="3.7109375" style="180" customWidth="1"/>
    <col min="14340" max="14340" width="1.7109375" style="180" customWidth="1"/>
    <col min="14341" max="14341" width="8.7109375" style="180" customWidth="1"/>
    <col min="14342" max="14342" width="1.7109375" style="180" customWidth="1"/>
    <col min="14343" max="14343" width="8.7109375" style="180" customWidth="1"/>
    <col min="14344" max="14345" width="1.7109375" style="180" customWidth="1"/>
    <col min="14346" max="14346" width="8.7109375" style="180" customWidth="1"/>
    <col min="14347" max="14347" width="1.7109375" style="180" customWidth="1"/>
    <col min="14348" max="14348" width="6.7109375" style="180" customWidth="1"/>
    <col min="14349" max="14349" width="1.7109375" style="180" customWidth="1"/>
    <col min="14350" max="14350" width="9.7109375" style="180" customWidth="1"/>
    <col min="14351" max="14351" width="1.7109375" style="180" customWidth="1"/>
    <col min="14352" max="14352" width="9.7109375" style="180" customWidth="1"/>
    <col min="14353" max="14353" width="1.7109375" style="180" customWidth="1"/>
    <col min="14354" max="14354" width="9.7109375" style="180" customWidth="1"/>
    <col min="14355" max="14356" width="1" style="180" customWidth="1"/>
    <col min="14357" max="14357" width="9.7109375" style="180" customWidth="1"/>
    <col min="14358" max="14359" width="1.42578125" style="180" customWidth="1"/>
    <col min="14360" max="14361" width="9.7109375" style="180" customWidth="1"/>
    <col min="14362" max="14362" width="23.7109375" style="180" customWidth="1"/>
    <col min="14363" max="14363" width="7.85546875" style="180" bestFit="1" customWidth="1"/>
    <col min="14364" max="14365" width="4.7109375" style="180" customWidth="1"/>
    <col min="14366" max="14366" width="8.7109375" style="180" customWidth="1"/>
    <col min="14367" max="14367" width="1.7109375" style="180" customWidth="1"/>
    <col min="14368" max="14368" width="8.7109375" style="180" customWidth="1"/>
    <col min="14369" max="14369" width="1.7109375" style="180" customWidth="1"/>
    <col min="14370" max="14592" width="11.42578125" style="180"/>
    <col min="14593" max="14593" width="7.7109375" style="180" customWidth="1"/>
    <col min="14594" max="14594" width="8.7109375" style="180" customWidth="1"/>
    <col min="14595" max="14595" width="3.7109375" style="180" customWidth="1"/>
    <col min="14596" max="14596" width="1.7109375" style="180" customWidth="1"/>
    <col min="14597" max="14597" width="8.7109375" style="180" customWidth="1"/>
    <col min="14598" max="14598" width="1.7109375" style="180" customWidth="1"/>
    <col min="14599" max="14599" width="8.7109375" style="180" customWidth="1"/>
    <col min="14600" max="14601" width="1.7109375" style="180" customWidth="1"/>
    <col min="14602" max="14602" width="8.7109375" style="180" customWidth="1"/>
    <col min="14603" max="14603" width="1.7109375" style="180" customWidth="1"/>
    <col min="14604" max="14604" width="6.7109375" style="180" customWidth="1"/>
    <col min="14605" max="14605" width="1.7109375" style="180" customWidth="1"/>
    <col min="14606" max="14606" width="9.7109375" style="180" customWidth="1"/>
    <col min="14607" max="14607" width="1.7109375" style="180" customWidth="1"/>
    <col min="14608" max="14608" width="9.7109375" style="180" customWidth="1"/>
    <col min="14609" max="14609" width="1.7109375" style="180" customWidth="1"/>
    <col min="14610" max="14610" width="9.7109375" style="180" customWidth="1"/>
    <col min="14611" max="14612" width="1" style="180" customWidth="1"/>
    <col min="14613" max="14613" width="9.7109375" style="180" customWidth="1"/>
    <col min="14614" max="14615" width="1.42578125" style="180" customWidth="1"/>
    <col min="14616" max="14617" width="9.7109375" style="180" customWidth="1"/>
    <col min="14618" max="14618" width="23.7109375" style="180" customWidth="1"/>
    <col min="14619" max="14619" width="7.85546875" style="180" bestFit="1" customWidth="1"/>
    <col min="14620" max="14621" width="4.7109375" style="180" customWidth="1"/>
    <col min="14622" max="14622" width="8.7109375" style="180" customWidth="1"/>
    <col min="14623" max="14623" width="1.7109375" style="180" customWidth="1"/>
    <col min="14624" max="14624" width="8.7109375" style="180" customWidth="1"/>
    <col min="14625" max="14625" width="1.7109375" style="180" customWidth="1"/>
    <col min="14626" max="14848" width="11.42578125" style="180"/>
    <col min="14849" max="14849" width="7.7109375" style="180" customWidth="1"/>
    <col min="14850" max="14850" width="8.7109375" style="180" customWidth="1"/>
    <col min="14851" max="14851" width="3.7109375" style="180" customWidth="1"/>
    <col min="14852" max="14852" width="1.7109375" style="180" customWidth="1"/>
    <col min="14853" max="14853" width="8.7109375" style="180" customWidth="1"/>
    <col min="14854" max="14854" width="1.7109375" style="180" customWidth="1"/>
    <col min="14855" max="14855" width="8.7109375" style="180" customWidth="1"/>
    <col min="14856" max="14857" width="1.7109375" style="180" customWidth="1"/>
    <col min="14858" max="14858" width="8.7109375" style="180" customWidth="1"/>
    <col min="14859" max="14859" width="1.7109375" style="180" customWidth="1"/>
    <col min="14860" max="14860" width="6.7109375" style="180" customWidth="1"/>
    <col min="14861" max="14861" width="1.7109375" style="180" customWidth="1"/>
    <col min="14862" max="14862" width="9.7109375" style="180" customWidth="1"/>
    <col min="14863" max="14863" width="1.7109375" style="180" customWidth="1"/>
    <col min="14864" max="14864" width="9.7109375" style="180" customWidth="1"/>
    <col min="14865" max="14865" width="1.7109375" style="180" customWidth="1"/>
    <col min="14866" max="14866" width="9.7109375" style="180" customWidth="1"/>
    <col min="14867" max="14868" width="1" style="180" customWidth="1"/>
    <col min="14869" max="14869" width="9.7109375" style="180" customWidth="1"/>
    <col min="14870" max="14871" width="1.42578125" style="180" customWidth="1"/>
    <col min="14872" max="14873" width="9.7109375" style="180" customWidth="1"/>
    <col min="14874" max="14874" width="23.7109375" style="180" customWidth="1"/>
    <col min="14875" max="14875" width="7.85546875" style="180" bestFit="1" customWidth="1"/>
    <col min="14876" max="14877" width="4.7109375" style="180" customWidth="1"/>
    <col min="14878" max="14878" width="8.7109375" style="180" customWidth="1"/>
    <col min="14879" max="14879" width="1.7109375" style="180" customWidth="1"/>
    <col min="14880" max="14880" width="8.7109375" style="180" customWidth="1"/>
    <col min="14881" max="14881" width="1.7109375" style="180" customWidth="1"/>
    <col min="14882" max="15104" width="11.42578125" style="180"/>
    <col min="15105" max="15105" width="7.7109375" style="180" customWidth="1"/>
    <col min="15106" max="15106" width="8.7109375" style="180" customWidth="1"/>
    <col min="15107" max="15107" width="3.7109375" style="180" customWidth="1"/>
    <col min="15108" max="15108" width="1.7109375" style="180" customWidth="1"/>
    <col min="15109" max="15109" width="8.7109375" style="180" customWidth="1"/>
    <col min="15110" max="15110" width="1.7109375" style="180" customWidth="1"/>
    <col min="15111" max="15111" width="8.7109375" style="180" customWidth="1"/>
    <col min="15112" max="15113" width="1.7109375" style="180" customWidth="1"/>
    <col min="15114" max="15114" width="8.7109375" style="180" customWidth="1"/>
    <col min="15115" max="15115" width="1.7109375" style="180" customWidth="1"/>
    <col min="15116" max="15116" width="6.7109375" style="180" customWidth="1"/>
    <col min="15117" max="15117" width="1.7109375" style="180" customWidth="1"/>
    <col min="15118" max="15118" width="9.7109375" style="180" customWidth="1"/>
    <col min="15119" max="15119" width="1.7109375" style="180" customWidth="1"/>
    <col min="15120" max="15120" width="9.7109375" style="180" customWidth="1"/>
    <col min="15121" max="15121" width="1.7109375" style="180" customWidth="1"/>
    <col min="15122" max="15122" width="9.7109375" style="180" customWidth="1"/>
    <col min="15123" max="15124" width="1" style="180" customWidth="1"/>
    <col min="15125" max="15125" width="9.7109375" style="180" customWidth="1"/>
    <col min="15126" max="15127" width="1.42578125" style="180" customWidth="1"/>
    <col min="15128" max="15129" width="9.7109375" style="180" customWidth="1"/>
    <col min="15130" max="15130" width="23.7109375" style="180" customWidth="1"/>
    <col min="15131" max="15131" width="7.85546875" style="180" bestFit="1" customWidth="1"/>
    <col min="15132" max="15133" width="4.7109375" style="180" customWidth="1"/>
    <col min="15134" max="15134" width="8.7109375" style="180" customWidth="1"/>
    <col min="15135" max="15135" width="1.7109375" style="180" customWidth="1"/>
    <col min="15136" max="15136" width="8.7109375" style="180" customWidth="1"/>
    <col min="15137" max="15137" width="1.7109375" style="180" customWidth="1"/>
    <col min="15138" max="15360" width="11.42578125" style="180"/>
    <col min="15361" max="15361" width="7.7109375" style="180" customWidth="1"/>
    <col min="15362" max="15362" width="8.7109375" style="180" customWidth="1"/>
    <col min="15363" max="15363" width="3.7109375" style="180" customWidth="1"/>
    <col min="15364" max="15364" width="1.7109375" style="180" customWidth="1"/>
    <col min="15365" max="15365" width="8.7109375" style="180" customWidth="1"/>
    <col min="15366" max="15366" width="1.7109375" style="180" customWidth="1"/>
    <col min="15367" max="15367" width="8.7109375" style="180" customWidth="1"/>
    <col min="15368" max="15369" width="1.7109375" style="180" customWidth="1"/>
    <col min="15370" max="15370" width="8.7109375" style="180" customWidth="1"/>
    <col min="15371" max="15371" width="1.7109375" style="180" customWidth="1"/>
    <col min="15372" max="15372" width="6.7109375" style="180" customWidth="1"/>
    <col min="15373" max="15373" width="1.7109375" style="180" customWidth="1"/>
    <col min="15374" max="15374" width="9.7109375" style="180" customWidth="1"/>
    <col min="15375" max="15375" width="1.7109375" style="180" customWidth="1"/>
    <col min="15376" max="15376" width="9.7109375" style="180" customWidth="1"/>
    <col min="15377" max="15377" width="1.7109375" style="180" customWidth="1"/>
    <col min="15378" max="15378" width="9.7109375" style="180" customWidth="1"/>
    <col min="15379" max="15380" width="1" style="180" customWidth="1"/>
    <col min="15381" max="15381" width="9.7109375" style="180" customWidth="1"/>
    <col min="15382" max="15383" width="1.42578125" style="180" customWidth="1"/>
    <col min="15384" max="15385" width="9.7109375" style="180" customWidth="1"/>
    <col min="15386" max="15386" width="23.7109375" style="180" customWidth="1"/>
    <col min="15387" max="15387" width="7.85546875" style="180" bestFit="1" customWidth="1"/>
    <col min="15388" max="15389" width="4.7109375" style="180" customWidth="1"/>
    <col min="15390" max="15390" width="8.7109375" style="180" customWidth="1"/>
    <col min="15391" max="15391" width="1.7109375" style="180" customWidth="1"/>
    <col min="15392" max="15392" width="8.7109375" style="180" customWidth="1"/>
    <col min="15393" max="15393" width="1.7109375" style="180" customWidth="1"/>
    <col min="15394" max="15616" width="11.42578125" style="180"/>
    <col min="15617" max="15617" width="7.7109375" style="180" customWidth="1"/>
    <col min="15618" max="15618" width="8.7109375" style="180" customWidth="1"/>
    <col min="15619" max="15619" width="3.7109375" style="180" customWidth="1"/>
    <col min="15620" max="15620" width="1.7109375" style="180" customWidth="1"/>
    <col min="15621" max="15621" width="8.7109375" style="180" customWidth="1"/>
    <col min="15622" max="15622" width="1.7109375" style="180" customWidth="1"/>
    <col min="15623" max="15623" width="8.7109375" style="180" customWidth="1"/>
    <col min="15624" max="15625" width="1.7109375" style="180" customWidth="1"/>
    <col min="15626" max="15626" width="8.7109375" style="180" customWidth="1"/>
    <col min="15627" max="15627" width="1.7109375" style="180" customWidth="1"/>
    <col min="15628" max="15628" width="6.7109375" style="180" customWidth="1"/>
    <col min="15629" max="15629" width="1.7109375" style="180" customWidth="1"/>
    <col min="15630" max="15630" width="9.7109375" style="180" customWidth="1"/>
    <col min="15631" max="15631" width="1.7109375" style="180" customWidth="1"/>
    <col min="15632" max="15632" width="9.7109375" style="180" customWidth="1"/>
    <col min="15633" max="15633" width="1.7109375" style="180" customWidth="1"/>
    <col min="15634" max="15634" width="9.7109375" style="180" customWidth="1"/>
    <col min="15635" max="15636" width="1" style="180" customWidth="1"/>
    <col min="15637" max="15637" width="9.7109375" style="180" customWidth="1"/>
    <col min="15638" max="15639" width="1.42578125" style="180" customWidth="1"/>
    <col min="15640" max="15641" width="9.7109375" style="180" customWidth="1"/>
    <col min="15642" max="15642" width="23.7109375" style="180" customWidth="1"/>
    <col min="15643" max="15643" width="7.85546875" style="180" bestFit="1" customWidth="1"/>
    <col min="15644" max="15645" width="4.7109375" style="180" customWidth="1"/>
    <col min="15646" max="15646" width="8.7109375" style="180" customWidth="1"/>
    <col min="15647" max="15647" width="1.7109375" style="180" customWidth="1"/>
    <col min="15648" max="15648" width="8.7109375" style="180" customWidth="1"/>
    <col min="15649" max="15649" width="1.7109375" style="180" customWidth="1"/>
    <col min="15650" max="15872" width="11.42578125" style="180"/>
    <col min="15873" max="15873" width="7.7109375" style="180" customWidth="1"/>
    <col min="15874" max="15874" width="8.7109375" style="180" customWidth="1"/>
    <col min="15875" max="15875" width="3.7109375" style="180" customWidth="1"/>
    <col min="15876" max="15876" width="1.7109375" style="180" customWidth="1"/>
    <col min="15877" max="15877" width="8.7109375" style="180" customWidth="1"/>
    <col min="15878" max="15878" width="1.7109375" style="180" customWidth="1"/>
    <col min="15879" max="15879" width="8.7109375" style="180" customWidth="1"/>
    <col min="15880" max="15881" width="1.7109375" style="180" customWidth="1"/>
    <col min="15882" max="15882" width="8.7109375" style="180" customWidth="1"/>
    <col min="15883" max="15883" width="1.7109375" style="180" customWidth="1"/>
    <col min="15884" max="15884" width="6.7109375" style="180" customWidth="1"/>
    <col min="15885" max="15885" width="1.7109375" style="180" customWidth="1"/>
    <col min="15886" max="15886" width="9.7109375" style="180" customWidth="1"/>
    <col min="15887" max="15887" width="1.7109375" style="180" customWidth="1"/>
    <col min="15888" max="15888" width="9.7109375" style="180" customWidth="1"/>
    <col min="15889" max="15889" width="1.7109375" style="180" customWidth="1"/>
    <col min="15890" max="15890" width="9.7109375" style="180" customWidth="1"/>
    <col min="15891" max="15892" width="1" style="180" customWidth="1"/>
    <col min="15893" max="15893" width="9.7109375" style="180" customWidth="1"/>
    <col min="15894" max="15895" width="1.42578125" style="180" customWidth="1"/>
    <col min="15896" max="15897" width="9.7109375" style="180" customWidth="1"/>
    <col min="15898" max="15898" width="23.7109375" style="180" customWidth="1"/>
    <col min="15899" max="15899" width="7.85546875" style="180" bestFit="1" customWidth="1"/>
    <col min="15900" max="15901" width="4.7109375" style="180" customWidth="1"/>
    <col min="15902" max="15902" width="8.7109375" style="180" customWidth="1"/>
    <col min="15903" max="15903" width="1.7109375" style="180" customWidth="1"/>
    <col min="15904" max="15904" width="8.7109375" style="180" customWidth="1"/>
    <col min="15905" max="15905" width="1.7109375" style="180" customWidth="1"/>
    <col min="15906" max="16128" width="11.42578125" style="180"/>
    <col min="16129" max="16129" width="7.7109375" style="180" customWidth="1"/>
    <col min="16130" max="16130" width="8.7109375" style="180" customWidth="1"/>
    <col min="16131" max="16131" width="3.7109375" style="180" customWidth="1"/>
    <col min="16132" max="16132" width="1.7109375" style="180" customWidth="1"/>
    <col min="16133" max="16133" width="8.7109375" style="180" customWidth="1"/>
    <col min="16134" max="16134" width="1.7109375" style="180" customWidth="1"/>
    <col min="16135" max="16135" width="8.7109375" style="180" customWidth="1"/>
    <col min="16136" max="16137" width="1.7109375" style="180" customWidth="1"/>
    <col min="16138" max="16138" width="8.7109375" style="180" customWidth="1"/>
    <col min="16139" max="16139" width="1.7109375" style="180" customWidth="1"/>
    <col min="16140" max="16140" width="6.7109375" style="180" customWidth="1"/>
    <col min="16141" max="16141" width="1.7109375" style="180" customWidth="1"/>
    <col min="16142" max="16142" width="9.7109375" style="180" customWidth="1"/>
    <col min="16143" max="16143" width="1.7109375" style="180" customWidth="1"/>
    <col min="16144" max="16144" width="9.7109375" style="180" customWidth="1"/>
    <col min="16145" max="16145" width="1.7109375" style="180" customWidth="1"/>
    <col min="16146" max="16146" width="9.7109375" style="180" customWidth="1"/>
    <col min="16147" max="16148" width="1" style="180" customWidth="1"/>
    <col min="16149" max="16149" width="9.7109375" style="180" customWidth="1"/>
    <col min="16150" max="16151" width="1.42578125" style="180" customWidth="1"/>
    <col min="16152" max="16153" width="9.7109375" style="180" customWidth="1"/>
    <col min="16154" max="16154" width="23.7109375" style="180" customWidth="1"/>
    <col min="16155" max="16155" width="7.85546875" style="180" bestFit="1" customWidth="1"/>
    <col min="16156" max="16157" width="4.7109375" style="180" customWidth="1"/>
    <col min="16158" max="16158" width="8.7109375" style="180" customWidth="1"/>
    <col min="16159" max="16159" width="1.7109375" style="180" customWidth="1"/>
    <col min="16160" max="16160" width="8.7109375" style="180" customWidth="1"/>
    <col min="16161" max="16161" width="1.7109375" style="180" customWidth="1"/>
    <col min="16162" max="16384" width="11.42578125" style="180"/>
  </cols>
  <sheetData>
    <row r="1" spans="1:26" s="262" customFormat="1" ht="20.25">
      <c r="B1" s="263" t="s">
        <v>22</v>
      </c>
      <c r="C1" s="263"/>
      <c r="D1" s="264"/>
      <c r="E1" s="264"/>
      <c r="F1" s="264"/>
      <c r="G1" s="263"/>
      <c r="H1" s="264"/>
      <c r="I1" s="264"/>
      <c r="J1" s="264"/>
      <c r="K1" s="264"/>
      <c r="L1" s="264"/>
      <c r="M1" s="264"/>
      <c r="N1" s="264"/>
      <c r="O1" s="264"/>
      <c r="P1" s="264"/>
      <c r="Q1" s="264"/>
      <c r="R1" s="264"/>
      <c r="S1" s="264"/>
      <c r="T1" s="264"/>
      <c r="U1" s="264"/>
      <c r="V1" s="264"/>
      <c r="W1" s="264"/>
      <c r="X1" s="264"/>
    </row>
    <row r="2" spans="1:26" ht="5.0999999999999996" customHeight="1">
      <c r="B2" s="263"/>
      <c r="C2" s="263"/>
      <c r="G2" s="263"/>
      <c r="H2" s="265"/>
      <c r="I2" s="265"/>
      <c r="J2" s="265"/>
      <c r="K2" s="265"/>
      <c r="L2" s="265"/>
      <c r="M2" s="265"/>
      <c r="N2" s="265"/>
      <c r="O2" s="265"/>
      <c r="P2" s="265"/>
      <c r="Q2" s="265"/>
      <c r="R2" s="265"/>
      <c r="S2" s="265"/>
      <c r="T2" s="265"/>
      <c r="U2" s="265"/>
    </row>
    <row r="3" spans="1:26" s="266" customFormat="1" ht="18">
      <c r="B3" s="267" t="s">
        <v>24</v>
      </c>
      <c r="C3" s="267"/>
      <c r="D3" s="268"/>
      <c r="E3" s="268"/>
      <c r="F3" s="268"/>
      <c r="G3" s="267"/>
      <c r="H3" s="268"/>
      <c r="I3" s="268"/>
      <c r="J3" s="268"/>
      <c r="K3" s="268"/>
      <c r="L3" s="268"/>
      <c r="M3" s="268"/>
      <c r="N3" s="268"/>
      <c r="O3" s="268"/>
      <c r="P3" s="268"/>
      <c r="Q3" s="268"/>
      <c r="R3" s="268"/>
      <c r="S3" s="268"/>
      <c r="T3" s="268"/>
      <c r="U3" s="268"/>
      <c r="V3" s="268"/>
      <c r="W3" s="268"/>
      <c r="X3" s="268"/>
    </row>
    <row r="4" spans="1:26" ht="5.0999999999999996" customHeight="1">
      <c r="B4" s="267"/>
      <c r="C4" s="267"/>
      <c r="G4" s="267"/>
      <c r="H4" s="265"/>
      <c r="I4" s="265"/>
      <c r="J4" s="265"/>
      <c r="K4" s="265"/>
      <c r="L4" s="265"/>
      <c r="M4" s="265"/>
      <c r="N4" s="265"/>
      <c r="O4" s="265"/>
      <c r="P4" s="265"/>
      <c r="Q4" s="265"/>
      <c r="R4" s="265"/>
      <c r="S4" s="265"/>
      <c r="T4" s="265"/>
      <c r="U4" s="265"/>
    </row>
    <row r="5" spans="1:26" s="269" customFormat="1" ht="15.75">
      <c r="B5" s="270" t="s">
        <v>26</v>
      </c>
      <c r="C5" s="270"/>
      <c r="D5" s="271"/>
      <c r="E5" s="271"/>
      <c r="F5" s="271"/>
      <c r="G5" s="272"/>
      <c r="H5" s="271"/>
      <c r="I5" s="271"/>
      <c r="J5" s="271"/>
      <c r="K5" s="271"/>
      <c r="L5" s="271"/>
      <c r="M5" s="271"/>
      <c r="N5" s="271"/>
      <c r="O5" s="271"/>
      <c r="P5" s="271"/>
      <c r="Q5" s="271"/>
      <c r="R5" s="271"/>
      <c r="S5" s="271"/>
      <c r="T5" s="271"/>
      <c r="U5" s="271"/>
      <c r="V5" s="271"/>
      <c r="W5" s="271"/>
      <c r="X5" s="271"/>
    </row>
    <row r="6" spans="1:26" s="273" customFormat="1" ht="5.0999999999999996" customHeight="1">
      <c r="F6" s="274"/>
      <c r="G6" s="274"/>
      <c r="H6" s="275"/>
      <c r="I6" s="275"/>
      <c r="J6" s="275"/>
      <c r="K6" s="275"/>
      <c r="L6" s="275"/>
      <c r="M6" s="275"/>
      <c r="N6" s="275"/>
      <c r="O6" s="275"/>
      <c r="P6" s="275"/>
      <c r="Q6" s="275"/>
      <c r="R6" s="275"/>
      <c r="S6" s="275"/>
      <c r="T6" s="275"/>
      <c r="U6" s="275"/>
    </row>
    <row r="7" spans="1:26" s="281" customFormat="1" ht="18.75">
      <c r="A7" s="276" t="s">
        <v>135</v>
      </c>
      <c r="B7" s="277"/>
      <c r="C7" s="278"/>
      <c r="D7" s="278"/>
      <c r="E7" s="278"/>
      <c r="F7" s="278"/>
      <c r="G7" s="278"/>
      <c r="H7" s="278"/>
      <c r="I7" s="278"/>
      <c r="J7" s="278"/>
      <c r="K7" s="278"/>
      <c r="L7" s="278"/>
      <c r="M7" s="278"/>
      <c r="N7" s="278"/>
      <c r="O7" s="278"/>
      <c r="P7" s="278"/>
      <c r="Q7" s="278"/>
      <c r="R7" s="278"/>
      <c r="S7" s="278"/>
      <c r="T7" s="278"/>
      <c r="U7" s="278"/>
      <c r="V7" s="278"/>
      <c r="W7" s="278"/>
      <c r="X7" s="278"/>
      <c r="Y7" s="279"/>
      <c r="Z7" s="280"/>
    </row>
    <row r="8" spans="1:26" s="286" customFormat="1" ht="5.0999999999999996" customHeight="1">
      <c r="A8" s="282"/>
      <c r="B8" s="283"/>
      <c r="C8" s="284"/>
      <c r="D8" s="284"/>
      <c r="E8" s="284"/>
      <c r="F8" s="284"/>
      <c r="G8" s="284"/>
      <c r="H8" s="284"/>
      <c r="I8" s="284"/>
      <c r="J8" s="284"/>
      <c r="K8" s="284"/>
      <c r="L8" s="284"/>
      <c r="M8" s="284"/>
      <c r="N8" s="284"/>
      <c r="O8" s="284"/>
      <c r="P8" s="284"/>
      <c r="Q8" s="284"/>
      <c r="R8" s="284"/>
      <c r="S8" s="284"/>
      <c r="T8" s="284"/>
      <c r="U8" s="284"/>
      <c r="V8" s="284"/>
      <c r="W8" s="284"/>
      <c r="X8" s="284"/>
      <c r="Y8" s="284"/>
      <c r="Z8" s="285"/>
    </row>
    <row r="9" spans="1:26" s="281" customFormat="1" ht="15.75">
      <c r="A9" s="272" t="s">
        <v>136</v>
      </c>
      <c r="B9" s="272"/>
      <c r="C9" s="287"/>
      <c r="D9" s="287"/>
      <c r="E9" s="287"/>
      <c r="F9" s="287"/>
      <c r="G9" s="287"/>
      <c r="H9" s="287"/>
      <c r="I9" s="287"/>
      <c r="J9" s="287"/>
      <c r="K9" s="287"/>
      <c r="L9" s="287"/>
      <c r="M9" s="287"/>
      <c r="N9" s="287"/>
      <c r="O9" s="287"/>
      <c r="P9" s="287"/>
      <c r="Q9" s="287"/>
      <c r="R9" s="287"/>
      <c r="S9" s="287"/>
      <c r="T9" s="287"/>
      <c r="U9" s="287"/>
      <c r="V9" s="287"/>
      <c r="W9" s="287"/>
      <c r="X9" s="287"/>
      <c r="Y9" s="287"/>
      <c r="Z9" s="280"/>
    </row>
    <row r="10" spans="1:26" ht="5.0999999999999996" customHeight="1"/>
    <row r="11" spans="1:26" s="197" customFormat="1" ht="12">
      <c r="A11" s="1505" t="s">
        <v>137</v>
      </c>
      <c r="B11" s="1507" t="s">
        <v>96</v>
      </c>
      <c r="C11" s="1508"/>
      <c r="D11" s="1508"/>
      <c r="E11" s="1508"/>
      <c r="F11" s="1508"/>
      <c r="G11" s="1508"/>
      <c r="H11" s="1508"/>
      <c r="I11" s="1508"/>
      <c r="J11" s="1508"/>
      <c r="K11" s="1508"/>
      <c r="L11" s="1509"/>
      <c r="M11" s="288" t="s">
        <v>138</v>
      </c>
      <c r="N11" s="289"/>
      <c r="O11" s="289"/>
      <c r="P11" s="289"/>
      <c r="Q11" s="289"/>
      <c r="R11" s="289"/>
      <c r="S11" s="289"/>
      <c r="T11" s="289"/>
      <c r="U11" s="289"/>
      <c r="V11" s="290"/>
      <c r="W11" s="290"/>
      <c r="X11" s="1507" t="s">
        <v>100</v>
      </c>
      <c r="Y11" s="1509"/>
    </row>
    <row r="12" spans="1:26" s="197" customFormat="1" ht="12">
      <c r="A12" s="1506"/>
      <c r="B12" s="1510"/>
      <c r="C12" s="1511"/>
      <c r="D12" s="1511"/>
      <c r="E12" s="1511"/>
      <c r="F12" s="1511"/>
      <c r="G12" s="1511"/>
      <c r="H12" s="1511"/>
      <c r="I12" s="1511"/>
      <c r="J12" s="1511"/>
      <c r="K12" s="1511"/>
      <c r="L12" s="1512"/>
      <c r="M12" s="288" t="s">
        <v>139</v>
      </c>
      <c r="N12" s="290"/>
      <c r="O12" s="288" t="s">
        <v>140</v>
      </c>
      <c r="P12" s="290"/>
      <c r="Q12" s="289"/>
      <c r="R12" s="288" t="s">
        <v>141</v>
      </c>
      <c r="S12" s="290"/>
      <c r="T12" s="290"/>
      <c r="U12" s="289"/>
      <c r="V12" s="289"/>
      <c r="W12" s="290"/>
      <c r="X12" s="1510"/>
      <c r="Y12" s="1512"/>
    </row>
    <row r="13" spans="1:26" s="197" customFormat="1" ht="12" customHeight="1">
      <c r="A13" s="1513" t="s">
        <v>142</v>
      </c>
      <c r="B13" s="1515" t="s">
        <v>143</v>
      </c>
      <c r="C13" s="1516"/>
      <c r="D13" s="1516"/>
      <c r="E13" s="1516"/>
      <c r="F13" s="1516"/>
      <c r="G13" s="1516"/>
      <c r="H13" s="1516"/>
      <c r="I13" s="1516"/>
      <c r="J13" s="1516"/>
      <c r="K13" s="1516"/>
      <c r="L13" s="1517"/>
      <c r="M13" s="291">
        <v>90</v>
      </c>
      <c r="N13" s="292"/>
      <c r="O13" s="293"/>
      <c r="P13" s="243"/>
      <c r="Q13" s="294"/>
      <c r="R13" s="295" t="s">
        <v>144</v>
      </c>
      <c r="S13" s="296"/>
      <c r="T13" s="296"/>
      <c r="U13" s="296"/>
      <c r="V13" s="296"/>
      <c r="W13" s="297"/>
      <c r="X13" s="1521">
        <v>54.8</v>
      </c>
      <c r="Y13" s="1522"/>
    </row>
    <row r="14" spans="1:26" s="197" customFormat="1" ht="12" customHeight="1">
      <c r="A14" s="1514"/>
      <c r="B14" s="1518"/>
      <c r="C14" s="1519"/>
      <c r="D14" s="1519"/>
      <c r="E14" s="1519"/>
      <c r="F14" s="1519"/>
      <c r="G14" s="1519"/>
      <c r="H14" s="1519"/>
      <c r="I14" s="1519"/>
      <c r="J14" s="1519"/>
      <c r="K14" s="1519"/>
      <c r="L14" s="1520"/>
      <c r="M14" s="298" t="s">
        <v>145</v>
      </c>
      <c r="N14" s="299"/>
      <c r="O14" s="300" t="s">
        <v>146</v>
      </c>
      <c r="P14" s="301"/>
      <c r="Q14" s="302"/>
      <c r="R14" s="303" t="s">
        <v>147</v>
      </c>
      <c r="S14" s="304"/>
      <c r="T14" s="304"/>
      <c r="U14" s="304"/>
      <c r="V14" s="304"/>
      <c r="W14" s="305"/>
      <c r="X14" s="1523"/>
      <c r="Y14" s="1524"/>
    </row>
    <row r="15" spans="1:26" s="197" customFormat="1" ht="12" customHeight="1">
      <c r="A15" s="306"/>
      <c r="B15" s="307" t="s">
        <v>148</v>
      </c>
      <c r="C15" s="308"/>
      <c r="D15" s="308"/>
      <c r="E15" s="308"/>
      <c r="F15" s="308"/>
      <c r="G15" s="308"/>
      <c r="H15" s="308"/>
      <c r="I15" s="308"/>
      <c r="J15" s="308"/>
      <c r="K15" s="308"/>
      <c r="L15" s="309"/>
      <c r="M15" s="310"/>
      <c r="N15" s="311"/>
      <c r="O15" s="312"/>
      <c r="P15" s="312"/>
      <c r="Q15" s="312"/>
      <c r="R15" s="313">
        <v>3</v>
      </c>
      <c r="S15" s="314" t="s">
        <v>67</v>
      </c>
      <c r="T15" s="314"/>
      <c r="U15" s="315">
        <f>X13</f>
        <v>54.8</v>
      </c>
      <c r="V15" s="314"/>
      <c r="W15" s="316"/>
      <c r="X15" s="1543">
        <f>U15*R15</f>
        <v>164.39999999999998</v>
      </c>
      <c r="Y15" s="1544"/>
    </row>
    <row r="16" spans="1:26" s="197" customFormat="1" ht="12">
      <c r="A16" s="1529"/>
      <c r="B16" s="1515" t="s">
        <v>149</v>
      </c>
      <c r="C16" s="1516"/>
      <c r="D16" s="1516"/>
      <c r="E16" s="1516"/>
      <c r="F16" s="1516"/>
      <c r="G16" s="1516"/>
      <c r="H16" s="1516"/>
      <c r="I16" s="1516"/>
      <c r="J16" s="1516"/>
      <c r="K16" s="1516"/>
      <c r="L16" s="1517"/>
      <c r="M16" s="291">
        <v>25</v>
      </c>
      <c r="N16" s="292"/>
      <c r="O16" s="296" t="s">
        <v>150</v>
      </c>
      <c r="P16" s="296"/>
      <c r="Q16" s="296"/>
      <c r="R16" s="295" t="s">
        <v>151</v>
      </c>
      <c r="S16" s="296"/>
      <c r="T16" s="296"/>
      <c r="U16" s="296"/>
      <c r="V16" s="296"/>
      <c r="W16" s="297"/>
      <c r="X16" s="1531"/>
      <c r="Y16" s="1532"/>
    </row>
    <row r="17" spans="1:25" s="197" customFormat="1" ht="12">
      <c r="A17" s="1530"/>
      <c r="B17" s="1518"/>
      <c r="C17" s="1519"/>
      <c r="D17" s="1519"/>
      <c r="E17" s="1519"/>
      <c r="F17" s="1519"/>
      <c r="G17" s="1519"/>
      <c r="H17" s="1519"/>
      <c r="I17" s="1519"/>
      <c r="J17" s="1519"/>
      <c r="K17" s="1519"/>
      <c r="L17" s="1520"/>
      <c r="M17" s="254"/>
      <c r="N17" s="317"/>
      <c r="O17" s="301"/>
      <c r="P17" s="301"/>
      <c r="Q17" s="301"/>
      <c r="R17" s="318">
        <v>25</v>
      </c>
      <c r="S17" s="304" t="s">
        <v>67</v>
      </c>
      <c r="T17" s="304"/>
      <c r="U17" s="319">
        <f>X13</f>
        <v>54.8</v>
      </c>
      <c r="V17" s="304"/>
      <c r="W17" s="305"/>
      <c r="X17" s="1533">
        <f>U17*R17</f>
        <v>1370</v>
      </c>
      <c r="Y17" s="1534"/>
    </row>
    <row r="18" spans="1:25" s="197" customFormat="1" ht="20.100000000000001" customHeight="1">
      <c r="A18" s="320" t="s">
        <v>152</v>
      </c>
      <c r="B18" s="321" t="s">
        <v>153</v>
      </c>
      <c r="C18" s="322"/>
      <c r="D18" s="322"/>
      <c r="E18" s="322"/>
      <c r="F18" s="322"/>
      <c r="G18" s="322"/>
      <c r="H18" s="322"/>
      <c r="I18" s="322"/>
      <c r="J18" s="322"/>
      <c r="K18" s="322"/>
      <c r="L18" s="323"/>
      <c r="M18" s="324">
        <v>82</v>
      </c>
      <c r="N18" s="215"/>
      <c r="O18" s="325"/>
      <c r="P18" s="322"/>
      <c r="Q18" s="326"/>
      <c r="R18" s="214" t="s">
        <v>144</v>
      </c>
      <c r="S18" s="312"/>
      <c r="T18" s="312"/>
      <c r="U18" s="312"/>
      <c r="V18" s="312"/>
      <c r="W18" s="327"/>
      <c r="X18" s="1535">
        <v>220</v>
      </c>
      <c r="Y18" s="1536"/>
    </row>
    <row r="19" spans="1:25" s="199" customFormat="1" ht="5.0999999999999996" customHeight="1">
      <c r="A19" s="328"/>
      <c r="B19" s="322"/>
      <c r="C19" s="322"/>
      <c r="D19" s="322"/>
      <c r="E19" s="322"/>
      <c r="F19" s="322"/>
      <c r="G19" s="322"/>
      <c r="H19" s="322"/>
      <c r="I19" s="322"/>
      <c r="J19" s="322"/>
      <c r="K19" s="322"/>
      <c r="L19" s="322"/>
      <c r="M19" s="329"/>
      <c r="N19" s="312"/>
      <c r="O19" s="322"/>
      <c r="P19" s="322"/>
      <c r="Q19" s="322"/>
      <c r="R19" s="312"/>
      <c r="S19" s="312"/>
      <c r="T19" s="312"/>
      <c r="U19" s="312"/>
      <c r="V19" s="312"/>
      <c r="W19" s="312"/>
      <c r="X19" s="330"/>
      <c r="Y19" s="330"/>
    </row>
    <row r="20" spans="1:25" s="197" customFormat="1" ht="15.75">
      <c r="A20" s="331" t="s">
        <v>154</v>
      </c>
      <c r="B20" s="324"/>
      <c r="C20" s="329"/>
      <c r="D20" s="329"/>
      <c r="E20" s="329"/>
      <c r="F20" s="329"/>
      <c r="G20" s="329"/>
      <c r="H20" s="329"/>
      <c r="I20" s="329"/>
      <c r="J20" s="329"/>
      <c r="K20" s="329"/>
      <c r="L20" s="329"/>
      <c r="M20" s="312"/>
      <c r="N20" s="312"/>
      <c r="O20" s="312"/>
      <c r="P20" s="312"/>
      <c r="Q20" s="312"/>
      <c r="R20" s="312"/>
      <c r="S20" s="312"/>
      <c r="T20" s="312"/>
      <c r="U20" s="312"/>
      <c r="V20" s="312"/>
      <c r="W20" s="312"/>
      <c r="X20" s="327"/>
      <c r="Y20" s="327"/>
    </row>
    <row r="21" spans="1:25" s="197" customFormat="1" ht="12">
      <c r="A21" s="1505" t="s">
        <v>137</v>
      </c>
      <c r="B21" s="1507" t="s">
        <v>96</v>
      </c>
      <c r="C21" s="1508"/>
      <c r="D21" s="1508"/>
      <c r="E21" s="1508"/>
      <c r="F21" s="1508"/>
      <c r="G21" s="1508"/>
      <c r="H21" s="1508"/>
      <c r="I21" s="1508"/>
      <c r="J21" s="1508"/>
      <c r="K21" s="1508"/>
      <c r="L21" s="1509"/>
      <c r="M21" s="288" t="s">
        <v>138</v>
      </c>
      <c r="N21" s="289"/>
      <c r="O21" s="289"/>
      <c r="P21" s="289"/>
      <c r="Q21" s="289"/>
      <c r="R21" s="289"/>
      <c r="S21" s="289"/>
      <c r="T21" s="289"/>
      <c r="U21" s="289"/>
      <c r="V21" s="290"/>
      <c r="W21" s="290"/>
      <c r="X21" s="1507" t="s">
        <v>98</v>
      </c>
      <c r="Y21" s="1509"/>
    </row>
    <row r="22" spans="1:25" s="197" customFormat="1" ht="12">
      <c r="A22" s="1506"/>
      <c r="B22" s="1510"/>
      <c r="C22" s="1511"/>
      <c r="D22" s="1511"/>
      <c r="E22" s="1511"/>
      <c r="F22" s="1511"/>
      <c r="G22" s="1511"/>
      <c r="H22" s="1511"/>
      <c r="I22" s="1511"/>
      <c r="J22" s="1511"/>
      <c r="K22" s="1511"/>
      <c r="L22" s="1512"/>
      <c r="M22" s="288" t="s">
        <v>139</v>
      </c>
      <c r="N22" s="290"/>
      <c r="O22" s="288" t="s">
        <v>140</v>
      </c>
      <c r="P22" s="290"/>
      <c r="Q22" s="289"/>
      <c r="R22" s="288" t="s">
        <v>141</v>
      </c>
      <c r="S22" s="290"/>
      <c r="T22" s="290"/>
      <c r="U22" s="290"/>
      <c r="V22" s="290"/>
      <c r="W22" s="290"/>
      <c r="X22" s="1510"/>
      <c r="Y22" s="1512"/>
    </row>
    <row r="23" spans="1:25" s="197" customFormat="1" ht="12">
      <c r="A23" s="320" t="s">
        <v>155</v>
      </c>
      <c r="B23" s="321" t="s">
        <v>156</v>
      </c>
      <c r="C23" s="322"/>
      <c r="D23" s="322"/>
      <c r="E23" s="322"/>
      <c r="F23" s="322"/>
      <c r="G23" s="322"/>
      <c r="H23" s="322"/>
      <c r="I23" s="322"/>
      <c r="J23" s="322"/>
      <c r="K23" s="322"/>
      <c r="L23" s="323"/>
      <c r="M23" s="321"/>
      <c r="N23" s="326"/>
      <c r="O23" s="325"/>
      <c r="P23" s="322"/>
      <c r="Q23" s="326"/>
      <c r="R23" s="214"/>
      <c r="S23" s="312"/>
      <c r="T23" s="312"/>
      <c r="U23" s="312"/>
      <c r="V23" s="312"/>
      <c r="W23" s="327"/>
      <c r="X23" s="1525">
        <v>365</v>
      </c>
      <c r="Y23" s="1526"/>
    </row>
    <row r="24" spans="1:25" s="197" customFormat="1" ht="12">
      <c r="A24" s="332"/>
      <c r="B24" s="333" t="s">
        <v>157</v>
      </c>
      <c r="C24" s="322"/>
      <c r="D24" s="322"/>
      <c r="E24" s="322"/>
      <c r="F24" s="322"/>
      <c r="G24" s="322"/>
      <c r="H24" s="322"/>
      <c r="I24" s="322"/>
      <c r="J24" s="322"/>
      <c r="K24" s="322"/>
      <c r="L24" s="322"/>
      <c r="M24" s="311"/>
      <c r="N24" s="311"/>
      <c r="O24" s="322"/>
      <c r="P24" s="322"/>
      <c r="Q24" s="322"/>
      <c r="R24" s="312"/>
      <c r="S24" s="312"/>
      <c r="T24" s="312"/>
      <c r="U24" s="312"/>
      <c r="V24" s="312"/>
      <c r="W24" s="312"/>
      <c r="X24" s="1527"/>
      <c r="Y24" s="1528"/>
    </row>
    <row r="25" spans="1:25" s="197" customFormat="1" ht="12">
      <c r="A25" s="332"/>
      <c r="B25" s="321" t="s">
        <v>158</v>
      </c>
      <c r="C25" s="322"/>
      <c r="D25" s="322"/>
      <c r="E25" s="322"/>
      <c r="F25" s="322"/>
      <c r="G25" s="322"/>
      <c r="H25" s="322"/>
      <c r="I25" s="322"/>
      <c r="J25" s="322"/>
      <c r="K25" s="322"/>
      <c r="L25" s="334" t="s">
        <v>159</v>
      </c>
      <c r="M25" s="324" t="s">
        <v>160</v>
      </c>
      <c r="N25" s="335"/>
      <c r="O25" s="325"/>
      <c r="P25" s="322"/>
      <c r="Q25" s="326"/>
      <c r="R25" s="214" t="s">
        <v>144</v>
      </c>
      <c r="S25" s="312"/>
      <c r="T25" s="312"/>
      <c r="U25" s="312"/>
      <c r="V25" s="312"/>
      <c r="W25" s="327"/>
      <c r="X25" s="1537">
        <f>X23/7</f>
        <v>52.142857142857146</v>
      </c>
      <c r="Y25" s="1538"/>
    </row>
    <row r="26" spans="1:25" s="197" customFormat="1" ht="12">
      <c r="A26" s="332"/>
      <c r="B26" s="321" t="s">
        <v>161</v>
      </c>
      <c r="C26" s="322"/>
      <c r="D26" s="322"/>
      <c r="E26" s="322"/>
      <c r="F26" s="322"/>
      <c r="G26" s="322"/>
      <c r="H26" s="322"/>
      <c r="I26" s="322"/>
      <c r="J26" s="322"/>
      <c r="K26" s="322"/>
      <c r="L26" s="334" t="s">
        <v>162</v>
      </c>
      <c r="M26" s="324">
        <v>74</v>
      </c>
      <c r="N26" s="215"/>
      <c r="O26" s="325"/>
      <c r="P26" s="322"/>
      <c r="Q26" s="326"/>
      <c r="R26" s="214" t="s">
        <v>144</v>
      </c>
      <c r="S26" s="312"/>
      <c r="T26" s="312"/>
      <c r="U26" s="312"/>
      <c r="V26" s="312"/>
      <c r="W26" s="327"/>
      <c r="X26" s="1537">
        <v>7</v>
      </c>
      <c r="Y26" s="1538"/>
    </row>
    <row r="27" spans="1:25" s="197" customFormat="1" ht="12">
      <c r="A27" s="332"/>
      <c r="B27" s="321" t="s">
        <v>163</v>
      </c>
      <c r="C27" s="322"/>
      <c r="D27" s="322"/>
      <c r="E27" s="322"/>
      <c r="F27" s="322"/>
      <c r="G27" s="322"/>
      <c r="H27" s="322"/>
      <c r="I27" s="322"/>
      <c r="J27" s="322"/>
      <c r="K27" s="322"/>
      <c r="L27" s="323"/>
      <c r="M27" s="324">
        <v>76</v>
      </c>
      <c r="N27" s="335"/>
      <c r="O27" s="325"/>
      <c r="P27" s="322"/>
      <c r="Q27" s="326"/>
      <c r="R27" s="214" t="s">
        <v>144</v>
      </c>
      <c r="S27" s="312"/>
      <c r="T27" s="312"/>
      <c r="U27" s="312"/>
      <c r="V27" s="312"/>
      <c r="W27" s="327"/>
      <c r="X27" s="1537">
        <v>6</v>
      </c>
      <c r="Y27" s="1538"/>
    </row>
    <row r="28" spans="1:25" s="197" customFormat="1" ht="12">
      <c r="A28" s="332"/>
      <c r="B28" s="321" t="s">
        <v>164</v>
      </c>
      <c r="C28" s="322"/>
      <c r="D28" s="322"/>
      <c r="E28" s="322"/>
      <c r="F28" s="322"/>
      <c r="G28" s="322"/>
      <c r="H28" s="322"/>
      <c r="I28" s="322"/>
      <c r="J28" s="322"/>
      <c r="K28" s="322"/>
      <c r="L28" s="323"/>
      <c r="M28" s="324">
        <v>47</v>
      </c>
      <c r="N28" s="335"/>
      <c r="O28" s="336" t="s">
        <v>165</v>
      </c>
      <c r="P28" s="327"/>
      <c r="Q28" s="215"/>
      <c r="R28" s="214" t="s">
        <v>144</v>
      </c>
      <c r="S28" s="312"/>
      <c r="T28" s="312"/>
      <c r="U28" s="312"/>
      <c r="V28" s="312"/>
      <c r="W28" s="327"/>
      <c r="X28" s="1537">
        <v>3</v>
      </c>
      <c r="Y28" s="1538"/>
    </row>
    <row r="29" spans="1:25" s="197" customFormat="1" ht="12">
      <c r="A29" s="332"/>
      <c r="B29" s="321" t="s">
        <v>166</v>
      </c>
      <c r="C29" s="322"/>
      <c r="D29" s="322"/>
      <c r="E29" s="322"/>
      <c r="F29" s="322"/>
      <c r="G29" s="322"/>
      <c r="H29" s="322"/>
      <c r="I29" s="322"/>
      <c r="J29" s="322"/>
      <c r="K29" s="322"/>
      <c r="L29" s="323"/>
      <c r="M29" s="310"/>
      <c r="N29" s="337"/>
      <c r="O29" s="325"/>
      <c r="P29" s="322"/>
      <c r="Q29" s="326"/>
      <c r="R29" s="214" t="s">
        <v>167</v>
      </c>
      <c r="S29" s="312"/>
      <c r="T29" s="312"/>
      <c r="U29" s="312"/>
      <c r="V29" s="312"/>
      <c r="W29" s="327"/>
      <c r="X29" s="1537">
        <v>4</v>
      </c>
      <c r="Y29" s="1538"/>
    </row>
    <row r="30" spans="1:25" s="197" customFormat="1" ht="12">
      <c r="A30" s="332"/>
      <c r="B30" s="321" t="s">
        <v>168</v>
      </c>
      <c r="C30" s="322"/>
      <c r="D30" s="322"/>
      <c r="E30" s="322"/>
      <c r="F30" s="322"/>
      <c r="G30" s="322"/>
      <c r="H30" s="322"/>
      <c r="I30" s="322"/>
      <c r="J30" s="322"/>
      <c r="K30" s="322"/>
      <c r="L30" s="323"/>
      <c r="M30" s="310"/>
      <c r="N30" s="337"/>
      <c r="O30" s="325"/>
      <c r="P30" s="322"/>
      <c r="Q30" s="326"/>
      <c r="R30" s="214" t="s">
        <v>167</v>
      </c>
      <c r="S30" s="312"/>
      <c r="T30" s="312"/>
      <c r="U30" s="312"/>
      <c r="V30" s="312"/>
      <c r="W30" s="327"/>
      <c r="X30" s="1537">
        <v>0</v>
      </c>
      <c r="Y30" s="1538"/>
    </row>
    <row r="31" spans="1:25" s="197" customFormat="1" ht="12">
      <c r="A31" s="332"/>
      <c r="B31" s="321" t="s">
        <v>169</v>
      </c>
      <c r="C31" s="322"/>
      <c r="D31" s="322"/>
      <c r="E31" s="322"/>
      <c r="F31" s="322"/>
      <c r="G31" s="322"/>
      <c r="H31" s="322"/>
      <c r="I31" s="322"/>
      <c r="J31" s="322"/>
      <c r="K31" s="322"/>
      <c r="L31" s="323"/>
      <c r="M31" s="310"/>
      <c r="N31" s="337"/>
      <c r="O31" s="325"/>
      <c r="P31" s="322"/>
      <c r="Q31" s="326"/>
      <c r="R31" s="214" t="s">
        <v>167</v>
      </c>
      <c r="S31" s="312"/>
      <c r="T31" s="312"/>
      <c r="U31" s="312"/>
      <c r="V31" s="312"/>
      <c r="W31" s="327"/>
      <c r="X31" s="1537">
        <v>4</v>
      </c>
      <c r="Y31" s="1538"/>
    </row>
    <row r="32" spans="1:25" s="197" customFormat="1" ht="12">
      <c r="A32" s="320" t="s">
        <v>170</v>
      </c>
      <c r="B32" s="321" t="s">
        <v>171</v>
      </c>
      <c r="C32" s="322"/>
      <c r="D32" s="322"/>
      <c r="E32" s="322"/>
      <c r="F32" s="322"/>
      <c r="G32" s="322"/>
      <c r="H32" s="322"/>
      <c r="I32" s="322"/>
      <c r="J32" s="322"/>
      <c r="K32" s="322"/>
      <c r="L32" s="323"/>
      <c r="M32" s="322"/>
      <c r="N32" s="322"/>
      <c r="O32" s="322"/>
      <c r="P32" s="322"/>
      <c r="Q32" s="322"/>
      <c r="R32" s="312"/>
      <c r="S32" s="312"/>
      <c r="T32" s="312"/>
      <c r="U32" s="312"/>
      <c r="V32" s="312"/>
      <c r="W32" s="334" t="s">
        <v>172</v>
      </c>
      <c r="X32" s="1539">
        <f>SUM(X25:X31)</f>
        <v>76.142857142857139</v>
      </c>
      <c r="Y32" s="1540"/>
    </row>
    <row r="33" spans="1:25" s="197" customFormat="1" ht="15">
      <c r="A33" s="338" t="s">
        <v>173</v>
      </c>
      <c r="B33" s="333" t="s">
        <v>174</v>
      </c>
      <c r="C33" s="322"/>
      <c r="D33" s="322"/>
      <c r="E33" s="322"/>
      <c r="F33" s="322"/>
      <c r="G33" s="322"/>
      <c r="H33" s="322"/>
      <c r="I33" s="322"/>
      <c r="J33" s="322"/>
      <c r="K33" s="322"/>
      <c r="L33" s="323"/>
      <c r="M33" s="322" t="s">
        <v>175</v>
      </c>
      <c r="N33" s="322"/>
      <c r="O33" s="322"/>
      <c r="P33" s="339"/>
      <c r="Q33" s="339" t="s">
        <v>29</v>
      </c>
      <c r="R33" s="311">
        <f>X23</f>
        <v>365</v>
      </c>
      <c r="S33" s="312" t="s">
        <v>65</v>
      </c>
      <c r="T33" s="312"/>
      <c r="U33" s="340">
        <f>X32</f>
        <v>76.142857142857139</v>
      </c>
      <c r="V33" s="312" t="s">
        <v>29</v>
      </c>
      <c r="W33" s="327"/>
      <c r="X33" s="1541">
        <f>R33-U33</f>
        <v>288.85714285714289</v>
      </c>
      <c r="Y33" s="1542"/>
    </row>
    <row r="34" spans="1:25" s="197" customFormat="1" ht="5.0999999999999996" customHeight="1"/>
    <row r="35" spans="1:25" s="345" customFormat="1" ht="15">
      <c r="A35" s="341" t="s">
        <v>176</v>
      </c>
      <c r="B35" s="341"/>
      <c r="C35" s="342"/>
      <c r="D35" s="342"/>
      <c r="E35" s="342"/>
      <c r="F35" s="342"/>
      <c r="G35" s="342"/>
      <c r="H35" s="342"/>
      <c r="I35" s="342"/>
      <c r="J35" s="342"/>
      <c r="K35" s="342"/>
      <c r="L35" s="342"/>
      <c r="M35" s="343"/>
      <c r="N35" s="343"/>
      <c r="O35" s="343"/>
      <c r="P35" s="343"/>
      <c r="Q35" s="343"/>
      <c r="R35" s="343"/>
      <c r="S35" s="343"/>
      <c r="T35" s="343"/>
      <c r="U35" s="343"/>
      <c r="V35" s="343"/>
      <c r="W35" s="343"/>
      <c r="X35" s="344"/>
      <c r="Y35" s="344"/>
    </row>
    <row r="36" spans="1:25" s="197" customFormat="1" ht="12">
      <c r="A36" s="1545" t="s">
        <v>137</v>
      </c>
      <c r="B36" s="1507" t="s">
        <v>96</v>
      </c>
      <c r="C36" s="1508"/>
      <c r="D36" s="1508"/>
      <c r="E36" s="1508"/>
      <c r="F36" s="1508"/>
      <c r="G36" s="1508"/>
      <c r="H36" s="1508"/>
      <c r="I36" s="1508"/>
      <c r="J36" s="1508"/>
      <c r="K36" s="1508"/>
      <c r="L36" s="1509"/>
      <c r="M36" s="288" t="s">
        <v>138</v>
      </c>
      <c r="N36" s="289"/>
      <c r="O36" s="289"/>
      <c r="P36" s="289"/>
      <c r="Q36" s="289"/>
      <c r="R36" s="289"/>
      <c r="S36" s="289"/>
      <c r="T36" s="289"/>
      <c r="U36" s="289"/>
      <c r="V36" s="290"/>
      <c r="W36" s="290"/>
      <c r="X36" s="1507" t="s">
        <v>98</v>
      </c>
      <c r="Y36" s="1509"/>
    </row>
    <row r="37" spans="1:25" s="197" customFormat="1" ht="12">
      <c r="A37" s="1545"/>
      <c r="B37" s="1510"/>
      <c r="C37" s="1511"/>
      <c r="D37" s="1511"/>
      <c r="E37" s="1511"/>
      <c r="F37" s="1511"/>
      <c r="G37" s="1511"/>
      <c r="H37" s="1511"/>
      <c r="I37" s="1511"/>
      <c r="J37" s="1511"/>
      <c r="K37" s="1511"/>
      <c r="L37" s="1512"/>
      <c r="M37" s="288" t="s">
        <v>139</v>
      </c>
      <c r="N37" s="290"/>
      <c r="O37" s="288" t="s">
        <v>140</v>
      </c>
      <c r="P37" s="290"/>
      <c r="Q37" s="289"/>
      <c r="R37" s="288" t="s">
        <v>141</v>
      </c>
      <c r="S37" s="290"/>
      <c r="T37" s="290"/>
      <c r="U37" s="290"/>
      <c r="V37" s="290"/>
      <c r="W37" s="290"/>
      <c r="X37" s="1510"/>
      <c r="Y37" s="1512"/>
    </row>
    <row r="38" spans="1:25" s="197" customFormat="1" ht="12">
      <c r="A38" s="320" t="s">
        <v>155</v>
      </c>
      <c r="B38" s="321" t="s">
        <v>156</v>
      </c>
      <c r="C38" s="322"/>
      <c r="D38" s="322"/>
      <c r="E38" s="322"/>
      <c r="F38" s="322"/>
      <c r="G38" s="322"/>
      <c r="H38" s="322"/>
      <c r="I38" s="322"/>
      <c r="J38" s="322"/>
      <c r="K38" s="322"/>
      <c r="L38" s="323"/>
      <c r="M38" s="321"/>
      <c r="N38" s="323"/>
      <c r="O38" s="321"/>
      <c r="P38" s="322"/>
      <c r="Q38" s="323"/>
      <c r="R38" s="346"/>
      <c r="S38" s="312"/>
      <c r="T38" s="312"/>
      <c r="U38" s="312"/>
      <c r="V38" s="312"/>
      <c r="W38" s="327"/>
      <c r="X38" s="1525">
        <f>X23</f>
        <v>365</v>
      </c>
      <c r="Y38" s="1526"/>
    </row>
    <row r="39" spans="1:25" s="197" customFormat="1" ht="12">
      <c r="A39" s="347"/>
      <c r="B39" s="321" t="s">
        <v>177</v>
      </c>
      <c r="C39" s="322"/>
      <c r="D39" s="322"/>
      <c r="E39" s="322"/>
      <c r="F39" s="322"/>
      <c r="G39" s="322"/>
      <c r="H39" s="322"/>
      <c r="I39" s="322"/>
      <c r="J39" s="322"/>
      <c r="K39" s="322"/>
      <c r="L39" s="323"/>
      <c r="M39" s="324">
        <v>87</v>
      </c>
      <c r="N39" s="348"/>
      <c r="O39" s="321"/>
      <c r="P39" s="322"/>
      <c r="Q39" s="323"/>
      <c r="R39" s="346" t="s">
        <v>144</v>
      </c>
      <c r="S39" s="312"/>
      <c r="T39" s="312"/>
      <c r="U39" s="312"/>
      <c r="V39" s="312"/>
      <c r="W39" s="327"/>
      <c r="X39" s="1556">
        <v>15</v>
      </c>
      <c r="Y39" s="1557"/>
    </row>
    <row r="40" spans="1:25" s="197" customFormat="1" ht="12">
      <c r="A40" s="347"/>
      <c r="B40" s="321" t="s">
        <v>178</v>
      </c>
      <c r="C40" s="322"/>
      <c r="D40" s="322"/>
      <c r="E40" s="322"/>
      <c r="F40" s="322"/>
      <c r="G40" s="322"/>
      <c r="H40" s="322"/>
      <c r="I40" s="322"/>
      <c r="J40" s="322"/>
      <c r="K40" s="322"/>
      <c r="L40" s="323"/>
      <c r="M40" s="324">
        <v>80</v>
      </c>
      <c r="N40" s="348"/>
      <c r="O40" s="321"/>
      <c r="P40" s="322"/>
      <c r="Q40" s="323"/>
      <c r="R40" s="346" t="s">
        <v>144</v>
      </c>
      <c r="S40" s="312"/>
      <c r="T40" s="312"/>
      <c r="U40" s="312"/>
      <c r="V40" s="312"/>
      <c r="W40" s="327"/>
      <c r="X40" s="1556">
        <v>1.5</v>
      </c>
      <c r="Y40" s="1557"/>
    </row>
    <row r="41" spans="1:25" s="197" customFormat="1" ht="15">
      <c r="A41" s="349" t="s">
        <v>179</v>
      </c>
      <c r="B41" s="321" t="s">
        <v>180</v>
      </c>
      <c r="C41" s="322"/>
      <c r="D41" s="322"/>
      <c r="E41" s="322"/>
      <c r="F41" s="322"/>
      <c r="G41" s="322"/>
      <c r="H41" s="322"/>
      <c r="I41" s="322"/>
      <c r="J41" s="322"/>
      <c r="K41" s="322"/>
      <c r="L41" s="323"/>
      <c r="M41" s="321"/>
      <c r="N41" s="323"/>
      <c r="O41" s="321"/>
      <c r="P41" s="322"/>
      <c r="Q41" s="323"/>
      <c r="R41" s="346"/>
      <c r="S41" s="312"/>
      <c r="T41" s="312"/>
      <c r="U41" s="312"/>
      <c r="V41" s="312"/>
      <c r="W41" s="339" t="s">
        <v>181</v>
      </c>
      <c r="X41" s="1558">
        <f>SUM(X38:X40)</f>
        <v>381.5</v>
      </c>
      <c r="Y41" s="1559"/>
    </row>
    <row r="42" spans="1:25" s="199" customFormat="1" ht="5.0999999999999996" customHeight="1">
      <c r="O42" s="350"/>
      <c r="P42" s="350"/>
      <c r="Q42" s="350"/>
      <c r="R42" s="350"/>
      <c r="S42" s="350"/>
      <c r="T42" s="350"/>
      <c r="U42" s="351"/>
      <c r="V42" s="351"/>
      <c r="W42" s="312"/>
      <c r="X42" s="352"/>
      <c r="Y42" s="352"/>
    </row>
    <row r="43" spans="1:25" s="345" customFormat="1" ht="15">
      <c r="A43" s="341" t="s">
        <v>182</v>
      </c>
      <c r="B43" s="341"/>
      <c r="C43" s="342"/>
      <c r="D43" s="342"/>
      <c r="E43" s="342"/>
      <c r="F43" s="342"/>
      <c r="G43" s="342"/>
      <c r="H43" s="342"/>
      <c r="I43" s="342"/>
      <c r="J43" s="342"/>
      <c r="K43" s="342"/>
      <c r="L43" s="342"/>
      <c r="M43" s="343"/>
      <c r="N43" s="343"/>
      <c r="O43" s="343"/>
      <c r="P43" s="343"/>
      <c r="Q43" s="343"/>
      <c r="R43" s="343"/>
      <c r="S43" s="343"/>
      <c r="T43" s="343"/>
      <c r="U43" s="343"/>
      <c r="V43" s="343"/>
      <c r="W43" s="343"/>
      <c r="X43" s="344"/>
      <c r="Y43" s="344"/>
    </row>
    <row r="44" spans="1:25" s="197" customFormat="1" ht="12">
      <c r="A44" s="1505" t="s">
        <v>137</v>
      </c>
      <c r="B44" s="1507" t="s">
        <v>96</v>
      </c>
      <c r="C44" s="1508"/>
      <c r="D44" s="1508"/>
      <c r="E44" s="1508"/>
      <c r="F44" s="1508"/>
      <c r="G44" s="1508"/>
      <c r="H44" s="1508"/>
      <c r="I44" s="1508"/>
      <c r="J44" s="1508"/>
      <c r="K44" s="1508"/>
      <c r="L44" s="1509"/>
      <c r="M44" s="288" t="s">
        <v>138</v>
      </c>
      <c r="N44" s="289"/>
      <c r="O44" s="289"/>
      <c r="P44" s="289"/>
      <c r="Q44" s="289"/>
      <c r="R44" s="289"/>
      <c r="S44" s="289"/>
      <c r="T44" s="289"/>
      <c r="U44" s="289"/>
      <c r="V44" s="290"/>
      <c r="W44" s="290"/>
      <c r="X44" s="1505" t="s">
        <v>100</v>
      </c>
      <c r="Y44" s="1560" t="s">
        <v>183</v>
      </c>
    </row>
    <row r="45" spans="1:25" s="197" customFormat="1" ht="12">
      <c r="A45" s="1506"/>
      <c r="B45" s="1510"/>
      <c r="C45" s="1511"/>
      <c r="D45" s="1511"/>
      <c r="E45" s="1511"/>
      <c r="F45" s="1511"/>
      <c r="G45" s="1511"/>
      <c r="H45" s="1511"/>
      <c r="I45" s="1511"/>
      <c r="J45" s="1511"/>
      <c r="K45" s="1511"/>
      <c r="L45" s="1512"/>
      <c r="M45" s="288" t="s">
        <v>139</v>
      </c>
      <c r="N45" s="290"/>
      <c r="O45" s="288" t="s">
        <v>140</v>
      </c>
      <c r="P45" s="290"/>
      <c r="Q45" s="289"/>
      <c r="R45" s="288" t="s">
        <v>141</v>
      </c>
      <c r="S45" s="290"/>
      <c r="T45" s="290"/>
      <c r="U45" s="290"/>
      <c r="V45" s="290"/>
      <c r="W45" s="290"/>
      <c r="X45" s="1506"/>
      <c r="Y45" s="1561"/>
    </row>
    <row r="46" spans="1:25" s="256" customFormat="1" ht="12">
      <c r="A46" s="1513" t="s">
        <v>184</v>
      </c>
      <c r="B46" s="1570" t="s">
        <v>185</v>
      </c>
      <c r="C46" s="1571"/>
      <c r="D46" s="1571"/>
      <c r="E46" s="1571"/>
      <c r="F46" s="1571"/>
      <c r="G46" s="1571"/>
      <c r="H46" s="1571"/>
      <c r="I46" s="1571"/>
      <c r="J46" s="1571"/>
      <c r="K46" s="1571"/>
      <c r="L46" s="1572"/>
      <c r="M46" s="353" t="s">
        <v>186</v>
      </c>
      <c r="N46" s="354"/>
      <c r="O46" s="355" t="s">
        <v>187</v>
      </c>
      <c r="P46" s="356"/>
      <c r="Q46" s="357"/>
      <c r="R46" s="355" t="s">
        <v>151</v>
      </c>
      <c r="S46" s="358"/>
      <c r="T46" s="358"/>
      <c r="U46" s="358"/>
      <c r="V46" s="358"/>
      <c r="W46" s="356"/>
      <c r="X46" s="1576"/>
      <c r="Y46" s="1546">
        <f>R47/U47</f>
        <v>1.045890410958904</v>
      </c>
    </row>
    <row r="47" spans="1:25" s="197" customFormat="1" ht="12">
      <c r="A47" s="1514"/>
      <c r="B47" s="1573"/>
      <c r="C47" s="1574"/>
      <c r="D47" s="1574"/>
      <c r="E47" s="1574"/>
      <c r="F47" s="1574"/>
      <c r="G47" s="1574"/>
      <c r="H47" s="1574"/>
      <c r="I47" s="1574"/>
      <c r="J47" s="1574"/>
      <c r="K47" s="1574"/>
      <c r="L47" s="1575"/>
      <c r="M47" s="205" t="s">
        <v>188</v>
      </c>
      <c r="N47" s="205"/>
      <c r="O47" s="206"/>
      <c r="P47" s="206"/>
      <c r="Q47" s="359" t="s">
        <v>29</v>
      </c>
      <c r="R47" s="351">
        <f>381.75</f>
        <v>381.75</v>
      </c>
      <c r="S47" s="351" t="s">
        <v>189</v>
      </c>
      <c r="T47" s="351"/>
      <c r="U47" s="351">
        <f>X38</f>
        <v>365</v>
      </c>
      <c r="V47" s="351" t="s">
        <v>29</v>
      </c>
      <c r="W47" s="360"/>
      <c r="X47" s="1577"/>
      <c r="Y47" s="1547"/>
    </row>
    <row r="48" spans="1:25" s="197" customFormat="1" ht="12">
      <c r="A48" s="320" t="s">
        <v>190</v>
      </c>
      <c r="B48" s="361" t="s">
        <v>191</v>
      </c>
      <c r="C48" s="362"/>
      <c r="D48" s="362"/>
      <c r="E48" s="362"/>
      <c r="F48" s="362"/>
      <c r="G48" s="362"/>
      <c r="H48" s="362"/>
      <c r="I48" s="362"/>
      <c r="J48" s="362"/>
      <c r="K48" s="362"/>
      <c r="L48" s="363"/>
      <c r="M48" s="321" t="s">
        <v>192</v>
      </c>
      <c r="N48" s="321"/>
      <c r="O48" s="322"/>
      <c r="P48" s="322"/>
      <c r="Q48" s="339" t="s">
        <v>29</v>
      </c>
      <c r="R48" s="364">
        <f>X18</f>
        <v>220</v>
      </c>
      <c r="S48" s="312" t="s">
        <v>67</v>
      </c>
      <c r="T48" s="312"/>
      <c r="U48" s="365">
        <f>Y46</f>
        <v>1.045890410958904</v>
      </c>
      <c r="V48" s="312" t="s">
        <v>29</v>
      </c>
      <c r="W48" s="327"/>
      <c r="X48" s="366">
        <f>R48*U48</f>
        <v>230.09589041095887</v>
      </c>
      <c r="Y48" s="367"/>
    </row>
    <row r="49" spans="1:25" s="197" customFormat="1" ht="18" customHeight="1">
      <c r="A49" s="1548">
        <v>7.5887499999999997E-2</v>
      </c>
      <c r="B49" s="1550" t="s">
        <v>193</v>
      </c>
      <c r="C49" s="1551"/>
      <c r="D49" s="1551"/>
      <c r="E49" s="1551"/>
      <c r="F49" s="1551"/>
      <c r="G49" s="1551"/>
      <c r="H49" s="1551"/>
      <c r="I49" s="1551"/>
      <c r="J49" s="1551"/>
      <c r="K49" s="1551"/>
      <c r="L49" s="1552"/>
      <c r="M49" s="291" t="s">
        <v>194</v>
      </c>
      <c r="N49" s="368"/>
      <c r="O49" s="369"/>
      <c r="P49" s="370"/>
      <c r="Q49" s="371"/>
      <c r="R49" s="295" t="s">
        <v>151</v>
      </c>
      <c r="S49" s="296"/>
      <c r="T49" s="296"/>
      <c r="U49" s="296"/>
      <c r="V49" s="296"/>
      <c r="W49" s="297"/>
      <c r="X49" s="372"/>
      <c r="Y49" s="372"/>
    </row>
    <row r="50" spans="1:25" s="197" customFormat="1" ht="18" customHeight="1">
      <c r="A50" s="1549"/>
      <c r="B50" s="1553"/>
      <c r="C50" s="1554"/>
      <c r="D50" s="1554"/>
      <c r="E50" s="1554"/>
      <c r="F50" s="1554"/>
      <c r="G50" s="1554"/>
      <c r="H50" s="1554"/>
      <c r="I50" s="1554"/>
      <c r="J50" s="1554"/>
      <c r="K50" s="1554"/>
      <c r="L50" s="1555"/>
      <c r="M50" s="373"/>
      <c r="N50" s="374">
        <f>A49</f>
        <v>7.5887499999999997E-2</v>
      </c>
      <c r="O50" s="375" t="s">
        <v>67</v>
      </c>
      <c r="P50" s="376" t="s">
        <v>195</v>
      </c>
      <c r="Q50" s="301"/>
      <c r="R50" s="377">
        <f>A49</f>
        <v>7.5887499999999997E-2</v>
      </c>
      <c r="S50" s="301" t="s">
        <v>67</v>
      </c>
      <c r="T50" s="301"/>
      <c r="U50" s="378">
        <f>X48</f>
        <v>230.09589041095887</v>
      </c>
      <c r="V50" s="301" t="s">
        <v>29</v>
      </c>
      <c r="W50" s="379"/>
      <c r="X50" s="380">
        <f>R50*U50</f>
        <v>17.461401883561642</v>
      </c>
      <c r="Y50" s="381">
        <f>X50/$X$18</f>
        <v>7.9370008561643821E-2</v>
      </c>
    </row>
    <row r="51" spans="1:25" s="197" customFormat="1" ht="12">
      <c r="A51" s="1578">
        <v>0.20399999999999999</v>
      </c>
      <c r="B51" s="1564" t="s">
        <v>196</v>
      </c>
      <c r="C51" s="1565"/>
      <c r="D51" s="1565"/>
      <c r="E51" s="1565"/>
      <c r="F51" s="1565"/>
      <c r="G51" s="1565"/>
      <c r="H51" s="1565"/>
      <c r="I51" s="1565"/>
      <c r="J51" s="1565"/>
      <c r="K51" s="1565"/>
      <c r="L51" s="1566"/>
      <c r="M51" s="291">
        <v>106</v>
      </c>
      <c r="N51" s="368"/>
      <c r="O51" s="295" t="s">
        <v>197</v>
      </c>
      <c r="P51" s="297"/>
      <c r="Q51" s="382"/>
      <c r="R51" s="295" t="s">
        <v>151</v>
      </c>
      <c r="S51" s="296"/>
      <c r="T51" s="296"/>
      <c r="U51" s="296"/>
      <c r="V51" s="296"/>
      <c r="W51" s="297"/>
      <c r="X51" s="372"/>
      <c r="Y51" s="372"/>
    </row>
    <row r="52" spans="1:25" s="197" customFormat="1" ht="12">
      <c r="A52" s="1579"/>
      <c r="B52" s="1567"/>
      <c r="C52" s="1568"/>
      <c r="D52" s="1568"/>
      <c r="E52" s="1568"/>
      <c r="F52" s="1568"/>
      <c r="G52" s="1568"/>
      <c r="H52" s="1568"/>
      <c r="I52" s="1568"/>
      <c r="J52" s="1568"/>
      <c r="K52" s="1568"/>
      <c r="L52" s="1569"/>
      <c r="M52" s="373"/>
      <c r="N52" s="375">
        <f>A51</f>
        <v>0.20399999999999999</v>
      </c>
      <c r="O52" s="375" t="s">
        <v>67</v>
      </c>
      <c r="P52" s="383" t="s">
        <v>198</v>
      </c>
      <c r="Q52" s="301"/>
      <c r="R52" s="383">
        <f>A51</f>
        <v>0.20399999999999999</v>
      </c>
      <c r="S52" s="301" t="s">
        <v>67</v>
      </c>
      <c r="T52" s="301"/>
      <c r="U52" s="378">
        <f>X13</f>
        <v>54.8</v>
      </c>
      <c r="V52" s="301" t="s">
        <v>29</v>
      </c>
      <c r="W52" s="379"/>
      <c r="X52" s="380">
        <f>R52*U52</f>
        <v>11.179199999999998</v>
      </c>
      <c r="Y52" s="381">
        <f>X52/X18</f>
        <v>5.0814545454545446E-2</v>
      </c>
    </row>
    <row r="53" spans="1:25" s="197" customFormat="1" ht="12">
      <c r="A53" s="1578">
        <v>1.0999999999999999E-2</v>
      </c>
      <c r="B53" s="1564" t="s">
        <v>199</v>
      </c>
      <c r="C53" s="1565"/>
      <c r="D53" s="1565"/>
      <c r="E53" s="1565"/>
      <c r="F53" s="1565"/>
      <c r="G53" s="1565"/>
      <c r="H53" s="1565"/>
      <c r="I53" s="1565"/>
      <c r="J53" s="1565"/>
      <c r="K53" s="1565"/>
      <c r="L53" s="1566"/>
      <c r="M53" s="291">
        <v>106</v>
      </c>
      <c r="N53" s="368"/>
      <c r="O53" s="295" t="s">
        <v>200</v>
      </c>
      <c r="P53" s="297"/>
      <c r="Q53" s="382"/>
      <c r="R53" s="295" t="s">
        <v>151</v>
      </c>
      <c r="S53" s="296"/>
      <c r="T53" s="296"/>
      <c r="U53" s="296"/>
      <c r="V53" s="296"/>
      <c r="W53" s="297"/>
      <c r="X53" s="372"/>
      <c r="Y53" s="372"/>
    </row>
    <row r="54" spans="1:25" s="197" customFormat="1" ht="12">
      <c r="A54" s="1579"/>
      <c r="B54" s="1580" t="s">
        <v>201</v>
      </c>
      <c r="C54" s="1581"/>
      <c r="D54" s="1581"/>
      <c r="E54" s="1581"/>
      <c r="F54" s="1581"/>
      <c r="G54" s="1581"/>
      <c r="H54" s="1581"/>
      <c r="I54" s="1581"/>
      <c r="J54" s="1581"/>
      <c r="K54" s="1581"/>
      <c r="L54" s="1582"/>
      <c r="M54" s="373"/>
      <c r="N54" s="375"/>
      <c r="O54" s="375"/>
      <c r="P54" s="383">
        <f>A53</f>
        <v>1.0999999999999999E-2</v>
      </c>
      <c r="Q54" s="301" t="s">
        <v>62</v>
      </c>
      <c r="R54" s="378">
        <f>X48</f>
        <v>230.09589041095887</v>
      </c>
      <c r="S54" s="301" t="s">
        <v>65</v>
      </c>
      <c r="T54" s="301"/>
      <c r="U54" s="378">
        <f>X15</f>
        <v>164.39999999999998</v>
      </c>
      <c r="V54" s="301" t="s">
        <v>64</v>
      </c>
      <c r="W54" s="379" t="s">
        <v>29</v>
      </c>
      <c r="X54" s="380">
        <f>(IF(R54&lt;=U54,0,R54-U54))*P54</f>
        <v>0.72265479452054782</v>
      </c>
      <c r="Y54" s="381">
        <f>X54/X18</f>
        <v>3.2847945205479448E-3</v>
      </c>
    </row>
    <row r="55" spans="1:25" s="197" customFormat="1" ht="12">
      <c r="A55" s="1562">
        <v>1.0500000000000001E-2</v>
      </c>
      <c r="B55" s="1564" t="s">
        <v>202</v>
      </c>
      <c r="C55" s="1565"/>
      <c r="D55" s="1565"/>
      <c r="E55" s="1565"/>
      <c r="F55" s="1565"/>
      <c r="G55" s="1565"/>
      <c r="H55" s="1565"/>
      <c r="I55" s="1565"/>
      <c r="J55" s="1565"/>
      <c r="K55" s="1565"/>
      <c r="L55" s="1566"/>
      <c r="M55" s="291">
        <v>25</v>
      </c>
      <c r="N55" s="368"/>
      <c r="O55" s="384" t="s">
        <v>203</v>
      </c>
      <c r="P55" s="385"/>
      <c r="Q55" s="386"/>
      <c r="R55" s="295" t="s">
        <v>151</v>
      </c>
      <c r="S55" s="296"/>
      <c r="T55" s="296"/>
      <c r="U55" s="296"/>
      <c r="V55" s="296"/>
      <c r="W55" s="297"/>
      <c r="X55" s="372"/>
      <c r="Y55" s="372"/>
    </row>
    <row r="56" spans="1:25" s="197" customFormat="1" ht="12">
      <c r="A56" s="1563"/>
      <c r="B56" s="1567"/>
      <c r="C56" s="1568"/>
      <c r="D56" s="1568"/>
      <c r="E56" s="1568"/>
      <c r="F56" s="1568"/>
      <c r="G56" s="1568"/>
      <c r="H56" s="1568"/>
      <c r="I56" s="1568"/>
      <c r="J56" s="1568"/>
      <c r="K56" s="1568"/>
      <c r="L56" s="1569"/>
      <c r="M56" s="373"/>
      <c r="N56" s="375">
        <f>A55</f>
        <v>1.0500000000000001E-2</v>
      </c>
      <c r="O56" s="375" t="s">
        <v>67</v>
      </c>
      <c r="P56" s="376" t="s">
        <v>195</v>
      </c>
      <c r="Q56" s="301"/>
      <c r="R56" s="375">
        <f>A55</f>
        <v>1.0500000000000001E-2</v>
      </c>
      <c r="S56" s="301" t="s">
        <v>67</v>
      </c>
      <c r="T56" s="301"/>
      <c r="U56" s="378">
        <f>X48</f>
        <v>230.09589041095887</v>
      </c>
      <c r="V56" s="301" t="s">
        <v>29</v>
      </c>
      <c r="W56" s="379"/>
      <c r="X56" s="380">
        <f>R56*U56</f>
        <v>2.4160068493150684</v>
      </c>
      <c r="Y56" s="381">
        <f>X56/$X$18</f>
        <v>1.0981849315068492E-2</v>
      </c>
    </row>
    <row r="57" spans="1:25" s="197" customFormat="1" ht="12">
      <c r="A57" s="1562">
        <v>7.0000000000000001E-3</v>
      </c>
      <c r="B57" s="1564" t="s">
        <v>204</v>
      </c>
      <c r="C57" s="1565"/>
      <c r="D57" s="1565"/>
      <c r="E57" s="1565"/>
      <c r="F57" s="1565"/>
      <c r="G57" s="1565"/>
      <c r="H57" s="1565"/>
      <c r="I57" s="1565"/>
      <c r="J57" s="1565"/>
      <c r="K57" s="1565"/>
      <c r="L57" s="1566"/>
      <c r="M57" s="291">
        <v>107</v>
      </c>
      <c r="N57" s="368"/>
      <c r="O57" s="384" t="s">
        <v>197</v>
      </c>
      <c r="P57" s="385"/>
      <c r="Q57" s="386"/>
      <c r="R57" s="295" t="s">
        <v>151</v>
      </c>
      <c r="S57" s="296"/>
      <c r="T57" s="296"/>
      <c r="U57" s="296"/>
      <c r="V57" s="296"/>
      <c r="W57" s="297"/>
      <c r="X57" s="372"/>
      <c r="Y57" s="372"/>
    </row>
    <row r="58" spans="1:25" s="197" customFormat="1" ht="12">
      <c r="A58" s="1563"/>
      <c r="B58" s="1567"/>
      <c r="C58" s="1568"/>
      <c r="D58" s="1568"/>
      <c r="E58" s="1568"/>
      <c r="F58" s="1568"/>
      <c r="G58" s="1568"/>
      <c r="H58" s="1568"/>
      <c r="I58" s="1568"/>
      <c r="J58" s="1568"/>
      <c r="K58" s="1568"/>
      <c r="L58" s="1569"/>
      <c r="M58" s="373"/>
      <c r="N58" s="375">
        <f>A57</f>
        <v>7.0000000000000001E-3</v>
      </c>
      <c r="O58" s="375" t="s">
        <v>67</v>
      </c>
      <c r="P58" s="376" t="s">
        <v>195</v>
      </c>
      <c r="Q58" s="301"/>
      <c r="R58" s="375">
        <f>A57</f>
        <v>7.0000000000000001E-3</v>
      </c>
      <c r="S58" s="301" t="s">
        <v>67</v>
      </c>
      <c r="T58" s="301"/>
      <c r="U58" s="378">
        <f>X48</f>
        <v>230.09589041095887</v>
      </c>
      <c r="V58" s="301" t="s">
        <v>29</v>
      </c>
      <c r="W58" s="379"/>
      <c r="X58" s="380">
        <f>R58*U58</f>
        <v>1.6106712328767121</v>
      </c>
      <c r="Y58" s="381">
        <f>X58/$X$18</f>
        <v>7.3212328767123273E-3</v>
      </c>
    </row>
    <row r="59" spans="1:25" s="197" customFormat="1" ht="12">
      <c r="A59" s="1562">
        <v>1.7500000000000002E-2</v>
      </c>
      <c r="B59" s="1515" t="s">
        <v>205</v>
      </c>
      <c r="C59" s="1516"/>
      <c r="D59" s="1516"/>
      <c r="E59" s="1516"/>
      <c r="F59" s="1516"/>
      <c r="G59" s="1516"/>
      <c r="H59" s="1516"/>
      <c r="I59" s="1516"/>
      <c r="J59" s="1516"/>
      <c r="K59" s="1516"/>
      <c r="L59" s="1517"/>
      <c r="M59" s="291">
        <v>147</v>
      </c>
      <c r="N59" s="368"/>
      <c r="O59" s="369"/>
      <c r="P59" s="370"/>
      <c r="Q59" s="371"/>
      <c r="R59" s="295" t="s">
        <v>151</v>
      </c>
      <c r="S59" s="296"/>
      <c r="T59" s="296"/>
      <c r="U59" s="296"/>
      <c r="V59" s="296"/>
      <c r="W59" s="297"/>
      <c r="X59" s="372"/>
      <c r="Y59" s="372"/>
    </row>
    <row r="60" spans="1:25" s="197" customFormat="1" ht="12">
      <c r="A60" s="1563"/>
      <c r="B60" s="1518"/>
      <c r="C60" s="1519"/>
      <c r="D60" s="1519"/>
      <c r="E60" s="1519"/>
      <c r="F60" s="1519"/>
      <c r="G60" s="1519"/>
      <c r="H60" s="1519"/>
      <c r="I60" s="1519"/>
      <c r="J60" s="1519"/>
      <c r="K60" s="1519"/>
      <c r="L60" s="1520"/>
      <c r="M60" s="373"/>
      <c r="N60" s="375">
        <f>A59</f>
        <v>1.7500000000000002E-2</v>
      </c>
      <c r="O60" s="375" t="s">
        <v>67</v>
      </c>
      <c r="P60" s="376" t="s">
        <v>195</v>
      </c>
      <c r="Q60" s="301"/>
      <c r="R60" s="375">
        <f>A59</f>
        <v>1.7500000000000002E-2</v>
      </c>
      <c r="S60" s="301" t="s">
        <v>67</v>
      </c>
      <c r="T60" s="301"/>
      <c r="U60" s="378">
        <f>X48</f>
        <v>230.09589041095887</v>
      </c>
      <c r="V60" s="301" t="s">
        <v>29</v>
      </c>
      <c r="W60" s="379"/>
      <c r="X60" s="380">
        <f>R60*U60</f>
        <v>4.0266780821917809</v>
      </c>
      <c r="Y60" s="381">
        <f>X60/$X$18</f>
        <v>1.8303082191780822E-2</v>
      </c>
    </row>
    <row r="61" spans="1:25" s="197" customFormat="1" ht="12">
      <c r="A61" s="1562">
        <v>0.02</v>
      </c>
      <c r="B61" s="1515" t="s">
        <v>206</v>
      </c>
      <c r="C61" s="1516"/>
      <c r="D61" s="1516"/>
      <c r="E61" s="1516"/>
      <c r="F61" s="1516"/>
      <c r="G61" s="1516"/>
      <c r="H61" s="1516"/>
      <c r="I61" s="1516"/>
      <c r="J61" s="1516"/>
      <c r="K61" s="1516"/>
      <c r="L61" s="1517"/>
      <c r="M61" s="291">
        <v>168</v>
      </c>
      <c r="N61" s="368"/>
      <c r="O61" s="384" t="s">
        <v>197</v>
      </c>
      <c r="P61" s="385"/>
      <c r="Q61" s="386"/>
      <c r="R61" s="295" t="s">
        <v>151</v>
      </c>
      <c r="S61" s="296"/>
      <c r="T61" s="296"/>
      <c r="U61" s="296"/>
      <c r="V61" s="296"/>
      <c r="W61" s="297"/>
      <c r="X61" s="372"/>
      <c r="Y61" s="372"/>
    </row>
    <row r="62" spans="1:25" s="197" customFormat="1" ht="12">
      <c r="A62" s="1563"/>
      <c r="B62" s="1518"/>
      <c r="C62" s="1519"/>
      <c r="D62" s="1519"/>
      <c r="E62" s="1519"/>
      <c r="F62" s="1519"/>
      <c r="G62" s="1519"/>
      <c r="H62" s="1519"/>
      <c r="I62" s="1519"/>
      <c r="J62" s="1519"/>
      <c r="K62" s="1519"/>
      <c r="L62" s="1520"/>
      <c r="M62" s="373"/>
      <c r="N62" s="375">
        <f>A61</f>
        <v>0.02</v>
      </c>
      <c r="O62" s="375" t="s">
        <v>67</v>
      </c>
      <c r="P62" s="376" t="s">
        <v>195</v>
      </c>
      <c r="Q62" s="301"/>
      <c r="R62" s="375">
        <f>A61</f>
        <v>0.02</v>
      </c>
      <c r="S62" s="301" t="s">
        <v>67</v>
      </c>
      <c r="T62" s="301"/>
      <c r="U62" s="378">
        <f>X48</f>
        <v>230.09589041095887</v>
      </c>
      <c r="V62" s="301" t="s">
        <v>29</v>
      </c>
      <c r="W62" s="379"/>
      <c r="X62" s="380">
        <f>R62*U62</f>
        <v>4.6019178082191772</v>
      </c>
      <c r="Y62" s="381">
        <f>X62/$X$18</f>
        <v>2.0917808219178078E-2</v>
      </c>
    </row>
    <row r="63" spans="1:25" s="197" customFormat="1" ht="12">
      <c r="A63" s="1562">
        <v>3.15E-2</v>
      </c>
      <c r="B63" s="1515" t="s">
        <v>207</v>
      </c>
      <c r="C63" s="1516"/>
      <c r="D63" s="1516"/>
      <c r="E63" s="1516"/>
      <c r="F63" s="1516"/>
      <c r="G63" s="1516"/>
      <c r="H63" s="1516"/>
      <c r="I63" s="1516"/>
      <c r="J63" s="1516"/>
      <c r="K63" s="1516"/>
      <c r="L63" s="1517"/>
      <c r="M63" s="291">
        <v>168</v>
      </c>
      <c r="N63" s="368"/>
      <c r="O63" s="384" t="s">
        <v>200</v>
      </c>
      <c r="P63" s="385"/>
      <c r="Q63" s="386"/>
      <c r="R63" s="295" t="s">
        <v>151</v>
      </c>
      <c r="S63" s="296"/>
      <c r="T63" s="296"/>
      <c r="U63" s="296"/>
      <c r="V63" s="296"/>
      <c r="W63" s="297"/>
      <c r="X63" s="372"/>
      <c r="Y63" s="372"/>
    </row>
    <row r="64" spans="1:25" s="197" customFormat="1" ht="12">
      <c r="A64" s="1563"/>
      <c r="B64" s="1518"/>
      <c r="C64" s="1519"/>
      <c r="D64" s="1519"/>
      <c r="E64" s="1519"/>
      <c r="F64" s="1519"/>
      <c r="G64" s="1519"/>
      <c r="H64" s="1519"/>
      <c r="I64" s="1519"/>
      <c r="J64" s="1519"/>
      <c r="K64" s="1519"/>
      <c r="L64" s="1520"/>
      <c r="M64" s="373"/>
      <c r="N64" s="375">
        <f>A63</f>
        <v>3.15E-2</v>
      </c>
      <c r="O64" s="375" t="s">
        <v>67</v>
      </c>
      <c r="P64" s="376" t="s">
        <v>195</v>
      </c>
      <c r="Q64" s="301"/>
      <c r="R64" s="375">
        <f>A63</f>
        <v>3.15E-2</v>
      </c>
      <c r="S64" s="301" t="s">
        <v>67</v>
      </c>
      <c r="T64" s="301"/>
      <c r="U64" s="378">
        <f>X48</f>
        <v>230.09589041095887</v>
      </c>
      <c r="V64" s="301" t="s">
        <v>29</v>
      </c>
      <c r="W64" s="379"/>
      <c r="X64" s="380">
        <f>R64*U64</f>
        <v>7.2480205479452042</v>
      </c>
      <c r="Y64" s="381">
        <f>X64/$X$18</f>
        <v>3.2945547945205475E-2</v>
      </c>
    </row>
    <row r="65" spans="1:25" s="197" customFormat="1" ht="12">
      <c r="A65" s="1562">
        <v>0.01</v>
      </c>
      <c r="B65" s="1515" t="s">
        <v>208</v>
      </c>
      <c r="C65" s="1516"/>
      <c r="D65" s="1516"/>
      <c r="E65" s="1516"/>
      <c r="F65" s="1516"/>
      <c r="G65" s="1516"/>
      <c r="H65" s="1516"/>
      <c r="I65" s="1516"/>
      <c r="J65" s="1516"/>
      <c r="K65" s="1516"/>
      <c r="L65" s="1517"/>
      <c r="M65" s="291">
        <v>211</v>
      </c>
      <c r="N65" s="368"/>
      <c r="O65" s="369"/>
      <c r="P65" s="370"/>
      <c r="Q65" s="371"/>
      <c r="R65" s="295" t="s">
        <v>151</v>
      </c>
      <c r="S65" s="296"/>
      <c r="T65" s="296"/>
      <c r="U65" s="296"/>
      <c r="V65" s="296"/>
      <c r="W65" s="297"/>
      <c r="X65" s="372"/>
      <c r="Y65" s="372"/>
    </row>
    <row r="66" spans="1:25" s="197" customFormat="1" ht="12">
      <c r="A66" s="1563"/>
      <c r="B66" s="1518"/>
      <c r="C66" s="1519"/>
      <c r="D66" s="1519"/>
      <c r="E66" s="1519"/>
      <c r="F66" s="1519"/>
      <c r="G66" s="1519"/>
      <c r="H66" s="1519"/>
      <c r="I66" s="1519"/>
      <c r="J66" s="1519"/>
      <c r="K66" s="1519"/>
      <c r="L66" s="1520"/>
      <c r="M66" s="373"/>
      <c r="N66" s="375">
        <f>A65</f>
        <v>0.01</v>
      </c>
      <c r="O66" s="375" t="s">
        <v>67</v>
      </c>
      <c r="P66" s="376" t="s">
        <v>195</v>
      </c>
      <c r="Q66" s="301"/>
      <c r="R66" s="375">
        <f>A65</f>
        <v>0.01</v>
      </c>
      <c r="S66" s="301" t="s">
        <v>67</v>
      </c>
      <c r="T66" s="301"/>
      <c r="U66" s="378">
        <f>X48</f>
        <v>230.09589041095887</v>
      </c>
      <c r="V66" s="301" t="s">
        <v>29</v>
      </c>
      <c r="W66" s="379"/>
      <c r="X66" s="380">
        <f>R66*U66</f>
        <v>2.3009589041095886</v>
      </c>
      <c r="Y66" s="381">
        <f>X66/$X$18</f>
        <v>1.0458904109589039E-2</v>
      </c>
    </row>
    <row r="67" spans="1:25" s="197" customFormat="1" ht="12">
      <c r="A67" s="1562">
        <v>0.05</v>
      </c>
      <c r="B67" s="1515" t="s">
        <v>209</v>
      </c>
      <c r="C67" s="1516"/>
      <c r="D67" s="1516"/>
      <c r="E67" s="1516"/>
      <c r="F67" s="1516"/>
      <c r="G67" s="1516"/>
      <c r="H67" s="1516"/>
      <c r="I67" s="1516"/>
      <c r="J67" s="1516"/>
      <c r="K67" s="1516"/>
      <c r="L67" s="1517"/>
      <c r="M67" s="291">
        <v>29</v>
      </c>
      <c r="N67" s="368"/>
      <c r="O67" s="384" t="s">
        <v>200</v>
      </c>
      <c r="P67" s="385"/>
      <c r="Q67" s="386"/>
      <c r="R67" s="295" t="s">
        <v>210</v>
      </c>
      <c r="S67" s="296"/>
      <c r="T67" s="296"/>
      <c r="U67" s="296"/>
      <c r="V67" s="296"/>
      <c r="W67" s="297"/>
      <c r="X67" s="372"/>
      <c r="Y67" s="372"/>
    </row>
    <row r="68" spans="1:25" s="197" customFormat="1" ht="12">
      <c r="A68" s="1563"/>
      <c r="B68" s="1518"/>
      <c r="C68" s="1519"/>
      <c r="D68" s="1519"/>
      <c r="E68" s="1519"/>
      <c r="F68" s="1519"/>
      <c r="G68" s="1519"/>
      <c r="H68" s="1519"/>
      <c r="I68" s="1519"/>
      <c r="J68" s="1519"/>
      <c r="K68" s="1519"/>
      <c r="L68" s="1520"/>
      <c r="M68" s="373"/>
      <c r="N68" s="375">
        <f>A67</f>
        <v>0.05</v>
      </c>
      <c r="O68" s="375" t="s">
        <v>67</v>
      </c>
      <c r="P68" s="376" t="s">
        <v>195</v>
      </c>
      <c r="Q68" s="301"/>
      <c r="R68" s="375">
        <f>A67</f>
        <v>0.05</v>
      </c>
      <c r="S68" s="301" t="s">
        <v>67</v>
      </c>
      <c r="T68" s="301"/>
      <c r="U68" s="378">
        <f>X48</f>
        <v>230.09589041095887</v>
      </c>
      <c r="V68" s="301" t="s">
        <v>29</v>
      </c>
      <c r="W68" s="379"/>
      <c r="X68" s="380">
        <f>R68*U68</f>
        <v>11.504794520547945</v>
      </c>
      <c r="Y68" s="381">
        <f>X68/$X$18</f>
        <v>5.22945205479452E-2</v>
      </c>
    </row>
    <row r="69" spans="1:25" s="184" customFormat="1" ht="15">
      <c r="A69" s="349" t="s">
        <v>211</v>
      </c>
      <c r="B69" s="1584" t="s">
        <v>212</v>
      </c>
      <c r="C69" s="1585"/>
      <c r="D69" s="1585"/>
      <c r="E69" s="1585"/>
      <c r="F69" s="1585"/>
      <c r="G69" s="1585"/>
      <c r="H69" s="1585"/>
      <c r="I69" s="1585"/>
      <c r="J69" s="1585"/>
      <c r="K69" s="1585"/>
      <c r="L69" s="1586"/>
      <c r="M69" s="387"/>
      <c r="N69" s="388">
        <f>Y69</f>
        <v>0.28669229374221666</v>
      </c>
      <c r="O69" s="389" t="s">
        <v>29</v>
      </c>
      <c r="P69" s="390">
        <f>N69</f>
        <v>0.28669229374221666</v>
      </c>
      <c r="Q69" s="389"/>
      <c r="R69" s="389"/>
      <c r="S69" s="389"/>
      <c r="T69" s="389"/>
      <c r="U69" s="389"/>
      <c r="V69" s="389"/>
      <c r="W69" s="391" t="s">
        <v>213</v>
      </c>
      <c r="X69" s="392">
        <f>SUM(X49:X68)</f>
        <v>63.072304623287664</v>
      </c>
      <c r="Y69" s="393">
        <f>SUM(Y49:Y68)</f>
        <v>0.28669229374221666</v>
      </c>
    </row>
    <row r="70" spans="1:25" ht="5.0999999999999996" customHeight="1">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394"/>
      <c r="Y70" s="395"/>
    </row>
    <row r="71" spans="1:25" ht="15">
      <c r="A71" s="341" t="s">
        <v>214</v>
      </c>
      <c r="B71" s="396"/>
      <c r="C71" s="396"/>
      <c r="D71" s="396"/>
      <c r="E71" s="396"/>
      <c r="F71" s="396"/>
      <c r="G71" s="396"/>
      <c r="H71" s="396"/>
      <c r="I71" s="396"/>
      <c r="J71" s="396"/>
      <c r="K71" s="396"/>
      <c r="L71" s="397"/>
      <c r="M71" s="342" t="s">
        <v>215</v>
      </c>
      <c r="N71" s="396"/>
      <c r="O71" s="396"/>
      <c r="P71" s="396"/>
      <c r="Q71" s="396"/>
      <c r="R71" s="396"/>
      <c r="S71" s="396"/>
      <c r="T71" s="396"/>
      <c r="U71" s="396"/>
      <c r="V71" s="396"/>
      <c r="W71" s="396"/>
      <c r="X71" s="396"/>
      <c r="Y71" s="397"/>
    </row>
    <row r="72" spans="1:25" s="402" customFormat="1" ht="24">
      <c r="A72" s="398" t="s">
        <v>216</v>
      </c>
      <c r="B72" s="399"/>
      <c r="C72" s="399"/>
      <c r="D72" s="399"/>
      <c r="E72" s="399"/>
      <c r="F72" s="399"/>
      <c r="G72" s="399"/>
      <c r="H72" s="399"/>
      <c r="I72" s="399"/>
      <c r="J72" s="399"/>
      <c r="K72" s="399"/>
      <c r="L72" s="385"/>
      <c r="M72" s="398" t="s">
        <v>217</v>
      </c>
      <c r="N72" s="400"/>
      <c r="O72" s="400"/>
      <c r="P72" s="400"/>
      <c r="Q72" s="400"/>
      <c r="R72" s="400"/>
      <c r="S72" s="400"/>
      <c r="T72" s="400"/>
      <c r="U72" s="400"/>
      <c r="V72" s="400"/>
      <c r="W72" s="400"/>
      <c r="X72" s="400"/>
      <c r="Y72" s="401"/>
    </row>
    <row r="73" spans="1:25" ht="5.0999999999999996" customHeight="1">
      <c r="A73" s="403"/>
      <c r="B73" s="191"/>
      <c r="C73" s="191"/>
      <c r="D73" s="191"/>
      <c r="E73" s="191"/>
      <c r="F73" s="191"/>
      <c r="G73" s="191"/>
      <c r="H73" s="191"/>
      <c r="I73" s="191"/>
      <c r="J73" s="191"/>
      <c r="K73" s="191"/>
      <c r="L73" s="404"/>
      <c r="M73" s="191"/>
      <c r="N73" s="191"/>
      <c r="O73" s="191"/>
      <c r="P73" s="191"/>
      <c r="Q73" s="191"/>
      <c r="R73" s="191"/>
      <c r="S73" s="191"/>
      <c r="T73" s="191"/>
      <c r="U73" s="191"/>
      <c r="V73" s="191"/>
      <c r="W73" s="191"/>
      <c r="X73" s="191"/>
      <c r="Y73" s="404"/>
    </row>
    <row r="74" spans="1:25" s="256" customFormat="1" ht="12">
      <c r="A74" s="1587" t="s">
        <v>218</v>
      </c>
      <c r="B74" s="1588"/>
      <c r="C74" s="1589" t="s">
        <v>219</v>
      </c>
      <c r="D74" s="1590" t="s">
        <v>29</v>
      </c>
      <c r="E74" s="1583" t="s">
        <v>211</v>
      </c>
      <c r="F74" s="1583" t="s">
        <v>62</v>
      </c>
      <c r="G74" s="405" t="s">
        <v>179</v>
      </c>
      <c r="H74" s="1583" t="s">
        <v>64</v>
      </c>
      <c r="I74" s="1583" t="s">
        <v>63</v>
      </c>
      <c r="J74" s="405" t="s">
        <v>179</v>
      </c>
      <c r="K74" s="1590" t="s">
        <v>29</v>
      </c>
      <c r="L74" s="406"/>
      <c r="M74" s="189"/>
      <c r="O74" s="407"/>
      <c r="P74" s="1588" t="s">
        <v>218</v>
      </c>
      <c r="R74" s="1583" t="s">
        <v>220</v>
      </c>
      <c r="S74" s="1583" t="s">
        <v>29</v>
      </c>
      <c r="T74" s="1583"/>
      <c r="U74" s="1583" t="s">
        <v>152</v>
      </c>
      <c r="V74" s="1583" t="s">
        <v>67</v>
      </c>
      <c r="W74" s="1583"/>
      <c r="X74" s="1583" t="s">
        <v>219</v>
      </c>
      <c r="Y74" s="1592" t="s">
        <v>29</v>
      </c>
    </row>
    <row r="75" spans="1:25" s="256" customFormat="1" ht="12">
      <c r="A75" s="1587"/>
      <c r="B75" s="1588"/>
      <c r="C75" s="1589"/>
      <c r="D75" s="1590"/>
      <c r="E75" s="1583"/>
      <c r="F75" s="1583"/>
      <c r="G75" s="408" t="s">
        <v>173</v>
      </c>
      <c r="H75" s="1583"/>
      <c r="I75" s="1583"/>
      <c r="J75" s="408" t="s">
        <v>173</v>
      </c>
      <c r="K75" s="1590"/>
      <c r="L75" s="406"/>
      <c r="M75" s="189"/>
      <c r="O75" s="407"/>
      <c r="P75" s="1588"/>
      <c r="R75" s="1583"/>
      <c r="S75" s="1583"/>
      <c r="T75" s="1583"/>
      <c r="U75" s="1583"/>
      <c r="V75" s="1583"/>
      <c r="W75" s="1583"/>
      <c r="X75" s="1583"/>
      <c r="Y75" s="1592"/>
    </row>
    <row r="76" spans="1:25" s="256" customFormat="1" ht="5.0999999999999996" customHeight="1">
      <c r="A76" s="409"/>
      <c r="B76" s="410"/>
      <c r="C76" s="411"/>
      <c r="D76" s="411"/>
      <c r="E76" s="411"/>
      <c r="F76" s="411"/>
      <c r="G76" s="411"/>
      <c r="H76" s="411"/>
      <c r="I76" s="411"/>
      <c r="J76" s="411"/>
      <c r="K76" s="411"/>
      <c r="L76" s="412"/>
      <c r="M76" s="413"/>
      <c r="O76" s="413"/>
      <c r="P76" s="413"/>
      <c r="R76" s="413"/>
      <c r="S76" s="413"/>
      <c r="T76" s="413"/>
      <c r="U76" s="413"/>
      <c r="V76" s="413"/>
      <c r="W76" s="413"/>
      <c r="X76" s="413"/>
      <c r="Y76" s="414"/>
    </row>
    <row r="77" spans="1:25" s="256" customFormat="1" ht="12.75" customHeight="1">
      <c r="A77" s="1587" t="s">
        <v>221</v>
      </c>
      <c r="B77" s="1588"/>
      <c r="C77" s="1589" t="s">
        <v>219</v>
      </c>
      <c r="D77" s="1583" t="s">
        <v>29</v>
      </c>
      <c r="E77" s="1593">
        <f>P69</f>
        <v>0.28669229374221666</v>
      </c>
      <c r="F77" s="1583" t="s">
        <v>62</v>
      </c>
      <c r="G77" s="415">
        <f>X41</f>
        <v>381.5</v>
      </c>
      <c r="H77" s="1583" t="s">
        <v>64</v>
      </c>
      <c r="I77" s="1583" t="s">
        <v>63</v>
      </c>
      <c r="J77" s="415">
        <f>X41</f>
        <v>381.5</v>
      </c>
      <c r="K77" s="1590" t="s">
        <v>29</v>
      </c>
      <c r="L77" s="416"/>
      <c r="M77" s="417"/>
      <c r="N77" s="418"/>
      <c r="O77" s="417"/>
      <c r="P77" s="1594" t="s">
        <v>221</v>
      </c>
      <c r="Q77" s="419"/>
      <c r="R77" s="1583" t="s">
        <v>220</v>
      </c>
      <c r="S77" s="1583" t="s">
        <v>29</v>
      </c>
      <c r="T77" s="1583"/>
      <c r="U77" s="1595">
        <f>X18</f>
        <v>220</v>
      </c>
      <c r="V77" s="1583" t="s">
        <v>67</v>
      </c>
      <c r="W77" s="1583"/>
      <c r="X77" s="1591">
        <f>J82</f>
        <v>1.6993628933919829</v>
      </c>
      <c r="Y77" s="1592" t="s">
        <v>29</v>
      </c>
    </row>
    <row r="78" spans="1:25" s="256" customFormat="1" ht="12">
      <c r="A78" s="1587"/>
      <c r="B78" s="1588"/>
      <c r="C78" s="1589"/>
      <c r="D78" s="1583"/>
      <c r="E78" s="1593"/>
      <c r="F78" s="1583"/>
      <c r="G78" s="420">
        <f>X33</f>
        <v>288.85714285714289</v>
      </c>
      <c r="H78" s="1583"/>
      <c r="I78" s="1583"/>
      <c r="J78" s="420">
        <f>X33</f>
        <v>288.85714285714289</v>
      </c>
      <c r="K78" s="1590"/>
      <c r="L78" s="416"/>
      <c r="M78" s="417"/>
      <c r="N78" s="418"/>
      <c r="O78" s="417"/>
      <c r="P78" s="1594"/>
      <c r="Q78" s="419"/>
      <c r="R78" s="1583"/>
      <c r="S78" s="1583"/>
      <c r="T78" s="1583"/>
      <c r="U78" s="1595"/>
      <c r="V78" s="1583"/>
      <c r="W78" s="1583"/>
      <c r="X78" s="1591"/>
      <c r="Y78" s="1592"/>
    </row>
    <row r="79" spans="1:25" s="256" customFormat="1" ht="5.0999999999999996" customHeight="1">
      <c r="A79" s="421"/>
      <c r="B79" s="411"/>
      <c r="C79" s="411"/>
      <c r="D79" s="411"/>
      <c r="E79" s="411"/>
      <c r="F79" s="411"/>
      <c r="G79" s="411"/>
      <c r="H79" s="411"/>
      <c r="I79" s="411"/>
      <c r="J79" s="411"/>
      <c r="K79" s="411"/>
      <c r="L79" s="412"/>
      <c r="M79" s="417"/>
      <c r="N79" s="417"/>
      <c r="O79" s="417"/>
      <c r="R79" s="413"/>
      <c r="S79" s="413"/>
      <c r="T79" s="417"/>
      <c r="U79" s="417"/>
      <c r="V79" s="417"/>
      <c r="W79" s="422"/>
      <c r="X79" s="411"/>
      <c r="Y79" s="414"/>
    </row>
    <row r="80" spans="1:25" s="256" customFormat="1" ht="15">
      <c r="A80" s="423"/>
      <c r="B80" s="233"/>
      <c r="C80" s="424" t="s">
        <v>219</v>
      </c>
      <c r="D80" s="407" t="s">
        <v>29</v>
      </c>
      <c r="E80" s="425">
        <f>P69</f>
        <v>0.28669229374221666</v>
      </c>
      <c r="F80" s="407" t="s">
        <v>62</v>
      </c>
      <c r="G80" s="426">
        <f>G77/G78</f>
        <v>1.3207220573689415</v>
      </c>
      <c r="H80" s="407" t="s">
        <v>64</v>
      </c>
      <c r="I80" s="407" t="s">
        <v>63</v>
      </c>
      <c r="J80" s="426">
        <f>J77/J78</f>
        <v>1.3207220573689415</v>
      </c>
      <c r="K80" s="424" t="s">
        <v>29</v>
      </c>
      <c r="L80" s="416"/>
      <c r="M80" s="413"/>
      <c r="N80" s="413"/>
      <c r="O80" s="413"/>
      <c r="R80" s="427" t="s">
        <v>220</v>
      </c>
      <c r="S80" s="1583" t="s">
        <v>29</v>
      </c>
      <c r="T80" s="1583"/>
      <c r="U80" s="428">
        <f>U77*X77</f>
        <v>373.85983654623624</v>
      </c>
      <c r="V80" s="429"/>
      <c r="W80" s="430"/>
      <c r="X80" s="411"/>
      <c r="Y80" s="414"/>
    </row>
    <row r="81" spans="1:25" ht="5.0999999999999996" customHeight="1">
      <c r="A81" s="431"/>
      <c r="B81" s="258"/>
      <c r="C81" s="258"/>
      <c r="D81" s="258"/>
      <c r="E81" s="258"/>
      <c r="F81" s="258"/>
      <c r="G81" s="258"/>
      <c r="H81" s="258"/>
      <c r="I81" s="407"/>
      <c r="J81" s="258"/>
      <c r="K81" s="258"/>
      <c r="L81" s="432"/>
      <c r="M81" s="433"/>
      <c r="N81" s="433"/>
      <c r="O81" s="433"/>
      <c r="P81" s="433"/>
      <c r="Q81" s="407"/>
      <c r="R81" s="434"/>
      <c r="S81" s="434"/>
      <c r="T81" s="434"/>
      <c r="U81" s="434"/>
      <c r="V81" s="434"/>
      <c r="W81" s="435"/>
      <c r="X81" s="258"/>
      <c r="Y81" s="436"/>
    </row>
    <row r="82" spans="1:25" s="453" customFormat="1" ht="15">
      <c r="A82" s="437"/>
      <c r="B82" s="438"/>
      <c r="C82" s="439" t="s">
        <v>219</v>
      </c>
      <c r="D82" s="427" t="s">
        <v>29</v>
      </c>
      <c r="E82" s="440">
        <f>E80*G80</f>
        <v>0.37864083602304133</v>
      </c>
      <c r="F82" s="427" t="s">
        <v>63</v>
      </c>
      <c r="G82" s="441">
        <f>J80</f>
        <v>1.3207220573689415</v>
      </c>
      <c r="H82" s="442" t="s">
        <v>29</v>
      </c>
      <c r="I82" s="442"/>
      <c r="J82" s="443">
        <f>E82+G82</f>
        <v>1.6993628933919829</v>
      </c>
      <c r="K82" s="439"/>
      <c r="L82" s="444"/>
      <c r="M82" s="445"/>
      <c r="N82" s="445"/>
      <c r="O82" s="445"/>
      <c r="P82" s="445"/>
      <c r="Q82" s="445"/>
      <c r="R82" s="446"/>
      <c r="S82" s="447"/>
      <c r="T82" s="447"/>
      <c r="U82" s="448"/>
      <c r="V82" s="449"/>
      <c r="W82" s="450"/>
      <c r="X82" s="451"/>
      <c r="Y82" s="452"/>
    </row>
    <row r="83" spans="1:25" ht="5.0999999999999996" customHeight="1">
      <c r="A83" s="454"/>
      <c r="B83" s="455"/>
      <c r="C83" s="455"/>
      <c r="D83" s="455"/>
      <c r="E83" s="455"/>
      <c r="F83" s="455"/>
      <c r="G83" s="455"/>
      <c r="H83" s="455"/>
      <c r="I83" s="455"/>
      <c r="J83" s="455"/>
      <c r="K83" s="455"/>
      <c r="L83" s="456"/>
      <c r="M83" s="455"/>
      <c r="N83" s="455"/>
      <c r="O83" s="455"/>
      <c r="P83" s="455"/>
      <c r="Q83" s="455"/>
      <c r="R83" s="455"/>
      <c r="S83" s="455"/>
      <c r="T83" s="455"/>
      <c r="U83" s="455"/>
      <c r="V83" s="455"/>
      <c r="W83" s="455"/>
      <c r="X83" s="455"/>
      <c r="Y83" s="456"/>
    </row>
  </sheetData>
  <mergeCells count="94">
    <mergeCell ref="S80:T80"/>
    <mergeCell ref="R77:R78"/>
    <mergeCell ref="S77:T78"/>
    <mergeCell ref="U77:U78"/>
    <mergeCell ref="V77:W78"/>
    <mergeCell ref="X77:X78"/>
    <mergeCell ref="Y77:Y78"/>
    <mergeCell ref="Y74:Y75"/>
    <mergeCell ref="A77:B78"/>
    <mergeCell ref="C77:C78"/>
    <mergeCell ref="D77:D78"/>
    <mergeCell ref="E77:E78"/>
    <mergeCell ref="F77:F78"/>
    <mergeCell ref="H77:H78"/>
    <mergeCell ref="I77:I78"/>
    <mergeCell ref="K77:K78"/>
    <mergeCell ref="P77:P78"/>
    <mergeCell ref="P74:P75"/>
    <mergeCell ref="R74:R75"/>
    <mergeCell ref="S74:T75"/>
    <mergeCell ref="U74:U75"/>
    <mergeCell ref="V74:W75"/>
    <mergeCell ref="X74:X75"/>
    <mergeCell ref="B69:L69"/>
    <mergeCell ref="A74:B75"/>
    <mergeCell ref="C74:C75"/>
    <mergeCell ref="D74:D75"/>
    <mergeCell ref="E74:E75"/>
    <mergeCell ref="F74:F75"/>
    <mergeCell ref="H74:H75"/>
    <mergeCell ref="I74:I75"/>
    <mergeCell ref="K74:K75"/>
    <mergeCell ref="A63:A64"/>
    <mergeCell ref="B63:L64"/>
    <mergeCell ref="A65:A66"/>
    <mergeCell ref="B65:L66"/>
    <mergeCell ref="A67:A68"/>
    <mergeCell ref="B67:L68"/>
    <mergeCell ref="A57:A58"/>
    <mergeCell ref="B57:L58"/>
    <mergeCell ref="A59:A60"/>
    <mergeCell ref="B59:L60"/>
    <mergeCell ref="A61:A62"/>
    <mergeCell ref="B61:L62"/>
    <mergeCell ref="A55:A56"/>
    <mergeCell ref="B55:L56"/>
    <mergeCell ref="A46:A47"/>
    <mergeCell ref="B46:L47"/>
    <mergeCell ref="X46:X47"/>
    <mergeCell ref="A51:A52"/>
    <mergeCell ref="B51:L52"/>
    <mergeCell ref="A53:A54"/>
    <mergeCell ref="B53:L53"/>
    <mergeCell ref="B54:L54"/>
    <mergeCell ref="A36:A37"/>
    <mergeCell ref="B36:L37"/>
    <mergeCell ref="X36:Y37"/>
    <mergeCell ref="Y46:Y47"/>
    <mergeCell ref="A49:A50"/>
    <mergeCell ref="B49:L50"/>
    <mergeCell ref="X39:Y39"/>
    <mergeCell ref="X40:Y40"/>
    <mergeCell ref="X41:Y41"/>
    <mergeCell ref="A44:A45"/>
    <mergeCell ref="B44:L45"/>
    <mergeCell ref="X44:X45"/>
    <mergeCell ref="Y44:Y45"/>
    <mergeCell ref="X38:Y38"/>
    <mergeCell ref="X31:Y31"/>
    <mergeCell ref="X32:Y32"/>
    <mergeCell ref="X33:Y33"/>
    <mergeCell ref="X25:Y25"/>
    <mergeCell ref="X15:Y15"/>
    <mergeCell ref="X26:Y26"/>
    <mergeCell ref="X27:Y27"/>
    <mergeCell ref="X28:Y28"/>
    <mergeCell ref="X29:Y29"/>
    <mergeCell ref="X30:Y30"/>
    <mergeCell ref="A16:A17"/>
    <mergeCell ref="B16:L17"/>
    <mergeCell ref="X16:Y16"/>
    <mergeCell ref="X17:Y17"/>
    <mergeCell ref="X18:Y18"/>
    <mergeCell ref="A21:A22"/>
    <mergeCell ref="B21:L22"/>
    <mergeCell ref="X21:Y22"/>
    <mergeCell ref="X23:Y23"/>
    <mergeCell ref="X24:Y24"/>
    <mergeCell ref="A11:A12"/>
    <mergeCell ref="B11:L12"/>
    <mergeCell ref="X11:Y12"/>
    <mergeCell ref="A13:A14"/>
    <mergeCell ref="B13:L14"/>
    <mergeCell ref="X13:Y14"/>
  </mergeCells>
  <printOptions horizontalCentered="1"/>
  <pageMargins left="0.59055118110236227" right="0.39370078740157483" top="0.77185039370078734" bottom="0.19685039370078741" header="0" footer="0"/>
  <pageSetup paperSize="9"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70" zoomScaleNormal="70" workbookViewId="0">
      <selection activeCell="G37" sqref="G37"/>
    </sheetView>
  </sheetViews>
  <sheetFormatPr baseColWidth="10" defaultRowHeight="12.75"/>
  <cols>
    <col min="1" max="1" width="5.7109375" style="180" customWidth="1"/>
    <col min="2" max="2" width="30.7109375" style="180" customWidth="1"/>
    <col min="3" max="3" width="10.7109375" style="180" customWidth="1"/>
    <col min="4" max="6" width="11.42578125" style="180"/>
    <col min="7" max="7" width="13.28515625" style="180" customWidth="1"/>
    <col min="8" max="9" width="10.7109375" style="180" customWidth="1"/>
    <col min="10" max="10" width="7.7109375" style="180" customWidth="1"/>
    <col min="11" max="11" width="15.85546875" style="180" customWidth="1"/>
    <col min="12" max="12" width="25.7109375" style="180" customWidth="1"/>
    <col min="13" max="13" width="10.7109375" style="180" customWidth="1"/>
    <col min="14" max="14" width="12.7109375" style="180" customWidth="1"/>
    <col min="15" max="15" width="25.7109375" style="180" customWidth="1"/>
    <col min="16" max="16" width="20.7109375" style="180" customWidth="1"/>
    <col min="17" max="17" width="11.7109375" style="180" customWidth="1"/>
    <col min="18" max="18" width="20" style="180" customWidth="1"/>
    <col min="19" max="19" width="15.7109375" style="180" customWidth="1"/>
    <col min="20" max="256" width="11.42578125" style="180"/>
    <col min="257" max="257" width="5.7109375" style="180" customWidth="1"/>
    <col min="258" max="258" width="30.7109375" style="180" customWidth="1"/>
    <col min="259" max="259" width="10.7109375" style="180" customWidth="1"/>
    <col min="260" max="262" width="11.42578125" style="180"/>
    <col min="263" max="263" width="13.28515625" style="180" customWidth="1"/>
    <col min="264" max="265" width="10.7109375" style="180" customWidth="1"/>
    <col min="266" max="266" width="7.7109375" style="180" customWidth="1"/>
    <col min="267" max="267" width="15.85546875" style="180" customWidth="1"/>
    <col min="268" max="268" width="25.7109375" style="180" customWidth="1"/>
    <col min="269" max="269" width="10.7109375" style="180" customWidth="1"/>
    <col min="270" max="270" width="12.7109375" style="180" customWidth="1"/>
    <col min="271" max="271" width="25.7109375" style="180" customWidth="1"/>
    <col min="272" max="272" width="20.7109375" style="180" customWidth="1"/>
    <col min="273" max="273" width="11.7109375" style="180" customWidth="1"/>
    <col min="274" max="274" width="20" style="180" customWidth="1"/>
    <col min="275" max="275" width="15.7109375" style="180" customWidth="1"/>
    <col min="276" max="512" width="11.42578125" style="180"/>
    <col min="513" max="513" width="5.7109375" style="180" customWidth="1"/>
    <col min="514" max="514" width="30.7109375" style="180" customWidth="1"/>
    <col min="515" max="515" width="10.7109375" style="180" customWidth="1"/>
    <col min="516" max="518" width="11.42578125" style="180"/>
    <col min="519" max="519" width="13.28515625" style="180" customWidth="1"/>
    <col min="520" max="521" width="10.7109375" style="180" customWidth="1"/>
    <col min="522" max="522" width="7.7109375" style="180" customWidth="1"/>
    <col min="523" max="523" width="15.85546875" style="180" customWidth="1"/>
    <col min="524" max="524" width="25.7109375" style="180" customWidth="1"/>
    <col min="525" max="525" width="10.7109375" style="180" customWidth="1"/>
    <col min="526" max="526" width="12.7109375" style="180" customWidth="1"/>
    <col min="527" max="527" width="25.7109375" style="180" customWidth="1"/>
    <col min="528" max="528" width="20.7109375" style="180" customWidth="1"/>
    <col min="529" max="529" width="11.7109375" style="180" customWidth="1"/>
    <col min="530" max="530" width="20" style="180" customWidth="1"/>
    <col min="531" max="531" width="15.7109375" style="180" customWidth="1"/>
    <col min="532" max="768" width="11.42578125" style="180"/>
    <col min="769" max="769" width="5.7109375" style="180" customWidth="1"/>
    <col min="770" max="770" width="30.7109375" style="180" customWidth="1"/>
    <col min="771" max="771" width="10.7109375" style="180" customWidth="1"/>
    <col min="772" max="774" width="11.42578125" style="180"/>
    <col min="775" max="775" width="13.28515625" style="180" customWidth="1"/>
    <col min="776" max="777" width="10.7109375" style="180" customWidth="1"/>
    <col min="778" max="778" width="7.7109375" style="180" customWidth="1"/>
    <col min="779" max="779" width="15.85546875" style="180" customWidth="1"/>
    <col min="780" max="780" width="25.7109375" style="180" customWidth="1"/>
    <col min="781" max="781" width="10.7109375" style="180" customWidth="1"/>
    <col min="782" max="782" width="12.7109375" style="180" customWidth="1"/>
    <col min="783" max="783" width="25.7109375" style="180" customWidth="1"/>
    <col min="784" max="784" width="20.7109375" style="180" customWidth="1"/>
    <col min="785" max="785" width="11.7109375" style="180" customWidth="1"/>
    <col min="786" max="786" width="20" style="180" customWidth="1"/>
    <col min="787" max="787" width="15.7109375" style="180" customWidth="1"/>
    <col min="788" max="1024" width="11.42578125" style="180"/>
    <col min="1025" max="1025" width="5.7109375" style="180" customWidth="1"/>
    <col min="1026" max="1026" width="30.7109375" style="180" customWidth="1"/>
    <col min="1027" max="1027" width="10.7109375" style="180" customWidth="1"/>
    <col min="1028" max="1030" width="11.42578125" style="180"/>
    <col min="1031" max="1031" width="13.28515625" style="180" customWidth="1"/>
    <col min="1032" max="1033" width="10.7109375" style="180" customWidth="1"/>
    <col min="1034" max="1034" width="7.7109375" style="180" customWidth="1"/>
    <col min="1035" max="1035" width="15.85546875" style="180" customWidth="1"/>
    <col min="1036" max="1036" width="25.7109375" style="180" customWidth="1"/>
    <col min="1037" max="1037" width="10.7109375" style="180" customWidth="1"/>
    <col min="1038" max="1038" width="12.7109375" style="180" customWidth="1"/>
    <col min="1039" max="1039" width="25.7109375" style="180" customWidth="1"/>
    <col min="1040" max="1040" width="20.7109375" style="180" customWidth="1"/>
    <col min="1041" max="1041" width="11.7109375" style="180" customWidth="1"/>
    <col min="1042" max="1042" width="20" style="180" customWidth="1"/>
    <col min="1043" max="1043" width="15.7109375" style="180" customWidth="1"/>
    <col min="1044" max="1280" width="11.42578125" style="180"/>
    <col min="1281" max="1281" width="5.7109375" style="180" customWidth="1"/>
    <col min="1282" max="1282" width="30.7109375" style="180" customWidth="1"/>
    <col min="1283" max="1283" width="10.7109375" style="180" customWidth="1"/>
    <col min="1284" max="1286" width="11.42578125" style="180"/>
    <col min="1287" max="1287" width="13.28515625" style="180" customWidth="1"/>
    <col min="1288" max="1289" width="10.7109375" style="180" customWidth="1"/>
    <col min="1290" max="1290" width="7.7109375" style="180" customWidth="1"/>
    <col min="1291" max="1291" width="15.85546875" style="180" customWidth="1"/>
    <col min="1292" max="1292" width="25.7109375" style="180" customWidth="1"/>
    <col min="1293" max="1293" width="10.7109375" style="180" customWidth="1"/>
    <col min="1294" max="1294" width="12.7109375" style="180" customWidth="1"/>
    <col min="1295" max="1295" width="25.7109375" style="180" customWidth="1"/>
    <col min="1296" max="1296" width="20.7109375" style="180" customWidth="1"/>
    <col min="1297" max="1297" width="11.7109375" style="180" customWidth="1"/>
    <col min="1298" max="1298" width="20" style="180" customWidth="1"/>
    <col min="1299" max="1299" width="15.7109375" style="180" customWidth="1"/>
    <col min="1300" max="1536" width="11.42578125" style="180"/>
    <col min="1537" max="1537" width="5.7109375" style="180" customWidth="1"/>
    <col min="1538" max="1538" width="30.7109375" style="180" customWidth="1"/>
    <col min="1539" max="1539" width="10.7109375" style="180" customWidth="1"/>
    <col min="1540" max="1542" width="11.42578125" style="180"/>
    <col min="1543" max="1543" width="13.28515625" style="180" customWidth="1"/>
    <col min="1544" max="1545" width="10.7109375" style="180" customWidth="1"/>
    <col min="1546" max="1546" width="7.7109375" style="180" customWidth="1"/>
    <col min="1547" max="1547" width="15.85546875" style="180" customWidth="1"/>
    <col min="1548" max="1548" width="25.7109375" style="180" customWidth="1"/>
    <col min="1549" max="1549" width="10.7109375" style="180" customWidth="1"/>
    <col min="1550" max="1550" width="12.7109375" style="180" customWidth="1"/>
    <col min="1551" max="1551" width="25.7109375" style="180" customWidth="1"/>
    <col min="1552" max="1552" width="20.7109375" style="180" customWidth="1"/>
    <col min="1553" max="1553" width="11.7109375" style="180" customWidth="1"/>
    <col min="1554" max="1554" width="20" style="180" customWidth="1"/>
    <col min="1555" max="1555" width="15.7109375" style="180" customWidth="1"/>
    <col min="1556" max="1792" width="11.42578125" style="180"/>
    <col min="1793" max="1793" width="5.7109375" style="180" customWidth="1"/>
    <col min="1794" max="1794" width="30.7109375" style="180" customWidth="1"/>
    <col min="1795" max="1795" width="10.7109375" style="180" customWidth="1"/>
    <col min="1796" max="1798" width="11.42578125" style="180"/>
    <col min="1799" max="1799" width="13.28515625" style="180" customWidth="1"/>
    <col min="1800" max="1801" width="10.7109375" style="180" customWidth="1"/>
    <col min="1802" max="1802" width="7.7109375" style="180" customWidth="1"/>
    <col min="1803" max="1803" width="15.85546875" style="180" customWidth="1"/>
    <col min="1804" max="1804" width="25.7109375" style="180" customWidth="1"/>
    <col min="1805" max="1805" width="10.7109375" style="180" customWidth="1"/>
    <col min="1806" max="1806" width="12.7109375" style="180" customWidth="1"/>
    <col min="1807" max="1807" width="25.7109375" style="180" customWidth="1"/>
    <col min="1808" max="1808" width="20.7109375" style="180" customWidth="1"/>
    <col min="1809" max="1809" width="11.7109375" style="180" customWidth="1"/>
    <col min="1810" max="1810" width="20" style="180" customWidth="1"/>
    <col min="1811" max="1811" width="15.7109375" style="180" customWidth="1"/>
    <col min="1812" max="2048" width="11.42578125" style="180"/>
    <col min="2049" max="2049" width="5.7109375" style="180" customWidth="1"/>
    <col min="2050" max="2050" width="30.7109375" style="180" customWidth="1"/>
    <col min="2051" max="2051" width="10.7109375" style="180" customWidth="1"/>
    <col min="2052" max="2054" width="11.42578125" style="180"/>
    <col min="2055" max="2055" width="13.28515625" style="180" customWidth="1"/>
    <col min="2056" max="2057" width="10.7109375" style="180" customWidth="1"/>
    <col min="2058" max="2058" width="7.7109375" style="180" customWidth="1"/>
    <col min="2059" max="2059" width="15.85546875" style="180" customWidth="1"/>
    <col min="2060" max="2060" width="25.7109375" style="180" customWidth="1"/>
    <col min="2061" max="2061" width="10.7109375" style="180" customWidth="1"/>
    <col min="2062" max="2062" width="12.7109375" style="180" customWidth="1"/>
    <col min="2063" max="2063" width="25.7109375" style="180" customWidth="1"/>
    <col min="2064" max="2064" width="20.7109375" style="180" customWidth="1"/>
    <col min="2065" max="2065" width="11.7109375" style="180" customWidth="1"/>
    <col min="2066" max="2066" width="20" style="180" customWidth="1"/>
    <col min="2067" max="2067" width="15.7109375" style="180" customWidth="1"/>
    <col min="2068" max="2304" width="11.42578125" style="180"/>
    <col min="2305" max="2305" width="5.7109375" style="180" customWidth="1"/>
    <col min="2306" max="2306" width="30.7109375" style="180" customWidth="1"/>
    <col min="2307" max="2307" width="10.7109375" style="180" customWidth="1"/>
    <col min="2308" max="2310" width="11.42578125" style="180"/>
    <col min="2311" max="2311" width="13.28515625" style="180" customWidth="1"/>
    <col min="2312" max="2313" width="10.7109375" style="180" customWidth="1"/>
    <col min="2314" max="2314" width="7.7109375" style="180" customWidth="1"/>
    <col min="2315" max="2315" width="15.85546875" style="180" customWidth="1"/>
    <col min="2316" max="2316" width="25.7109375" style="180" customWidth="1"/>
    <col min="2317" max="2317" width="10.7109375" style="180" customWidth="1"/>
    <col min="2318" max="2318" width="12.7109375" style="180" customWidth="1"/>
    <col min="2319" max="2319" width="25.7109375" style="180" customWidth="1"/>
    <col min="2320" max="2320" width="20.7109375" style="180" customWidth="1"/>
    <col min="2321" max="2321" width="11.7109375" style="180" customWidth="1"/>
    <col min="2322" max="2322" width="20" style="180" customWidth="1"/>
    <col min="2323" max="2323" width="15.7109375" style="180" customWidth="1"/>
    <col min="2324" max="2560" width="11.42578125" style="180"/>
    <col min="2561" max="2561" width="5.7109375" style="180" customWidth="1"/>
    <col min="2562" max="2562" width="30.7109375" style="180" customWidth="1"/>
    <col min="2563" max="2563" width="10.7109375" style="180" customWidth="1"/>
    <col min="2564" max="2566" width="11.42578125" style="180"/>
    <col min="2567" max="2567" width="13.28515625" style="180" customWidth="1"/>
    <col min="2568" max="2569" width="10.7109375" style="180" customWidth="1"/>
    <col min="2570" max="2570" width="7.7109375" style="180" customWidth="1"/>
    <col min="2571" max="2571" width="15.85546875" style="180" customWidth="1"/>
    <col min="2572" max="2572" width="25.7109375" style="180" customWidth="1"/>
    <col min="2573" max="2573" width="10.7109375" style="180" customWidth="1"/>
    <col min="2574" max="2574" width="12.7109375" style="180" customWidth="1"/>
    <col min="2575" max="2575" width="25.7109375" style="180" customWidth="1"/>
    <col min="2576" max="2576" width="20.7109375" style="180" customWidth="1"/>
    <col min="2577" max="2577" width="11.7109375" style="180" customWidth="1"/>
    <col min="2578" max="2578" width="20" style="180" customWidth="1"/>
    <col min="2579" max="2579" width="15.7109375" style="180" customWidth="1"/>
    <col min="2580" max="2816" width="11.42578125" style="180"/>
    <col min="2817" max="2817" width="5.7109375" style="180" customWidth="1"/>
    <col min="2818" max="2818" width="30.7109375" style="180" customWidth="1"/>
    <col min="2819" max="2819" width="10.7109375" style="180" customWidth="1"/>
    <col min="2820" max="2822" width="11.42578125" style="180"/>
    <col min="2823" max="2823" width="13.28515625" style="180" customWidth="1"/>
    <col min="2824" max="2825" width="10.7109375" style="180" customWidth="1"/>
    <col min="2826" max="2826" width="7.7109375" style="180" customWidth="1"/>
    <col min="2827" max="2827" width="15.85546875" style="180" customWidth="1"/>
    <col min="2828" max="2828" width="25.7109375" style="180" customWidth="1"/>
    <col min="2829" max="2829" width="10.7109375" style="180" customWidth="1"/>
    <col min="2830" max="2830" width="12.7109375" style="180" customWidth="1"/>
    <col min="2831" max="2831" width="25.7109375" style="180" customWidth="1"/>
    <col min="2832" max="2832" width="20.7109375" style="180" customWidth="1"/>
    <col min="2833" max="2833" width="11.7109375" style="180" customWidth="1"/>
    <col min="2834" max="2834" width="20" style="180" customWidth="1"/>
    <col min="2835" max="2835" width="15.7109375" style="180" customWidth="1"/>
    <col min="2836" max="3072" width="11.42578125" style="180"/>
    <col min="3073" max="3073" width="5.7109375" style="180" customWidth="1"/>
    <col min="3074" max="3074" width="30.7109375" style="180" customWidth="1"/>
    <col min="3075" max="3075" width="10.7109375" style="180" customWidth="1"/>
    <col min="3076" max="3078" width="11.42578125" style="180"/>
    <col min="3079" max="3079" width="13.28515625" style="180" customWidth="1"/>
    <col min="3080" max="3081" width="10.7109375" style="180" customWidth="1"/>
    <col min="3082" max="3082" width="7.7109375" style="180" customWidth="1"/>
    <col min="3083" max="3083" width="15.85546875" style="180" customWidth="1"/>
    <col min="3084" max="3084" width="25.7109375" style="180" customWidth="1"/>
    <col min="3085" max="3085" width="10.7109375" style="180" customWidth="1"/>
    <col min="3086" max="3086" width="12.7109375" style="180" customWidth="1"/>
    <col min="3087" max="3087" width="25.7109375" style="180" customWidth="1"/>
    <col min="3088" max="3088" width="20.7109375" style="180" customWidth="1"/>
    <col min="3089" max="3089" width="11.7109375" style="180" customWidth="1"/>
    <col min="3090" max="3090" width="20" style="180" customWidth="1"/>
    <col min="3091" max="3091" width="15.7109375" style="180" customWidth="1"/>
    <col min="3092" max="3328" width="11.42578125" style="180"/>
    <col min="3329" max="3329" width="5.7109375" style="180" customWidth="1"/>
    <col min="3330" max="3330" width="30.7109375" style="180" customWidth="1"/>
    <col min="3331" max="3331" width="10.7109375" style="180" customWidth="1"/>
    <col min="3332" max="3334" width="11.42578125" style="180"/>
    <col min="3335" max="3335" width="13.28515625" style="180" customWidth="1"/>
    <col min="3336" max="3337" width="10.7109375" style="180" customWidth="1"/>
    <col min="3338" max="3338" width="7.7109375" style="180" customWidth="1"/>
    <col min="3339" max="3339" width="15.85546875" style="180" customWidth="1"/>
    <col min="3340" max="3340" width="25.7109375" style="180" customWidth="1"/>
    <col min="3341" max="3341" width="10.7109375" style="180" customWidth="1"/>
    <col min="3342" max="3342" width="12.7109375" style="180" customWidth="1"/>
    <col min="3343" max="3343" width="25.7109375" style="180" customWidth="1"/>
    <col min="3344" max="3344" width="20.7109375" style="180" customWidth="1"/>
    <col min="3345" max="3345" width="11.7109375" style="180" customWidth="1"/>
    <col min="3346" max="3346" width="20" style="180" customWidth="1"/>
    <col min="3347" max="3347" width="15.7109375" style="180" customWidth="1"/>
    <col min="3348" max="3584" width="11.42578125" style="180"/>
    <col min="3585" max="3585" width="5.7109375" style="180" customWidth="1"/>
    <col min="3586" max="3586" width="30.7109375" style="180" customWidth="1"/>
    <col min="3587" max="3587" width="10.7109375" style="180" customWidth="1"/>
    <col min="3588" max="3590" width="11.42578125" style="180"/>
    <col min="3591" max="3591" width="13.28515625" style="180" customWidth="1"/>
    <col min="3592" max="3593" width="10.7109375" style="180" customWidth="1"/>
    <col min="3594" max="3594" width="7.7109375" style="180" customWidth="1"/>
    <col min="3595" max="3595" width="15.85546875" style="180" customWidth="1"/>
    <col min="3596" max="3596" width="25.7109375" style="180" customWidth="1"/>
    <col min="3597" max="3597" width="10.7109375" style="180" customWidth="1"/>
    <col min="3598" max="3598" width="12.7109375" style="180" customWidth="1"/>
    <col min="3599" max="3599" width="25.7109375" style="180" customWidth="1"/>
    <col min="3600" max="3600" width="20.7109375" style="180" customWidth="1"/>
    <col min="3601" max="3601" width="11.7109375" style="180" customWidth="1"/>
    <col min="3602" max="3602" width="20" style="180" customWidth="1"/>
    <col min="3603" max="3603" width="15.7109375" style="180" customWidth="1"/>
    <col min="3604" max="3840" width="11.42578125" style="180"/>
    <col min="3841" max="3841" width="5.7109375" style="180" customWidth="1"/>
    <col min="3842" max="3842" width="30.7109375" style="180" customWidth="1"/>
    <col min="3843" max="3843" width="10.7109375" style="180" customWidth="1"/>
    <col min="3844" max="3846" width="11.42578125" style="180"/>
    <col min="3847" max="3847" width="13.28515625" style="180" customWidth="1"/>
    <col min="3848" max="3849" width="10.7109375" style="180" customWidth="1"/>
    <col min="3850" max="3850" width="7.7109375" style="180" customWidth="1"/>
    <col min="3851" max="3851" width="15.85546875" style="180" customWidth="1"/>
    <col min="3852" max="3852" width="25.7109375" style="180" customWidth="1"/>
    <col min="3853" max="3853" width="10.7109375" style="180" customWidth="1"/>
    <col min="3854" max="3854" width="12.7109375" style="180" customWidth="1"/>
    <col min="3855" max="3855" width="25.7109375" style="180" customWidth="1"/>
    <col min="3856" max="3856" width="20.7109375" style="180" customWidth="1"/>
    <col min="3857" max="3857" width="11.7109375" style="180" customWidth="1"/>
    <col min="3858" max="3858" width="20" style="180" customWidth="1"/>
    <col min="3859" max="3859" width="15.7109375" style="180" customWidth="1"/>
    <col min="3860" max="4096" width="11.42578125" style="180"/>
    <col min="4097" max="4097" width="5.7109375" style="180" customWidth="1"/>
    <col min="4098" max="4098" width="30.7109375" style="180" customWidth="1"/>
    <col min="4099" max="4099" width="10.7109375" style="180" customWidth="1"/>
    <col min="4100" max="4102" width="11.42578125" style="180"/>
    <col min="4103" max="4103" width="13.28515625" style="180" customWidth="1"/>
    <col min="4104" max="4105" width="10.7109375" style="180" customWidth="1"/>
    <col min="4106" max="4106" width="7.7109375" style="180" customWidth="1"/>
    <col min="4107" max="4107" width="15.85546875" style="180" customWidth="1"/>
    <col min="4108" max="4108" width="25.7109375" style="180" customWidth="1"/>
    <col min="4109" max="4109" width="10.7109375" style="180" customWidth="1"/>
    <col min="4110" max="4110" width="12.7109375" style="180" customWidth="1"/>
    <col min="4111" max="4111" width="25.7109375" style="180" customWidth="1"/>
    <col min="4112" max="4112" width="20.7109375" style="180" customWidth="1"/>
    <col min="4113" max="4113" width="11.7109375" style="180" customWidth="1"/>
    <col min="4114" max="4114" width="20" style="180" customWidth="1"/>
    <col min="4115" max="4115" width="15.7109375" style="180" customWidth="1"/>
    <col min="4116" max="4352" width="11.42578125" style="180"/>
    <col min="4353" max="4353" width="5.7109375" style="180" customWidth="1"/>
    <col min="4354" max="4354" width="30.7109375" style="180" customWidth="1"/>
    <col min="4355" max="4355" width="10.7109375" style="180" customWidth="1"/>
    <col min="4356" max="4358" width="11.42578125" style="180"/>
    <col min="4359" max="4359" width="13.28515625" style="180" customWidth="1"/>
    <col min="4360" max="4361" width="10.7109375" style="180" customWidth="1"/>
    <col min="4362" max="4362" width="7.7109375" style="180" customWidth="1"/>
    <col min="4363" max="4363" width="15.85546875" style="180" customWidth="1"/>
    <col min="4364" max="4364" width="25.7109375" style="180" customWidth="1"/>
    <col min="4365" max="4365" width="10.7109375" style="180" customWidth="1"/>
    <col min="4366" max="4366" width="12.7109375" style="180" customWidth="1"/>
    <col min="4367" max="4367" width="25.7109375" style="180" customWidth="1"/>
    <col min="4368" max="4368" width="20.7109375" style="180" customWidth="1"/>
    <col min="4369" max="4369" width="11.7109375" style="180" customWidth="1"/>
    <col min="4370" max="4370" width="20" style="180" customWidth="1"/>
    <col min="4371" max="4371" width="15.7109375" style="180" customWidth="1"/>
    <col min="4372" max="4608" width="11.42578125" style="180"/>
    <col min="4609" max="4609" width="5.7109375" style="180" customWidth="1"/>
    <col min="4610" max="4610" width="30.7109375" style="180" customWidth="1"/>
    <col min="4611" max="4611" width="10.7109375" style="180" customWidth="1"/>
    <col min="4612" max="4614" width="11.42578125" style="180"/>
    <col min="4615" max="4615" width="13.28515625" style="180" customWidth="1"/>
    <col min="4616" max="4617" width="10.7109375" style="180" customWidth="1"/>
    <col min="4618" max="4618" width="7.7109375" style="180" customWidth="1"/>
    <col min="4619" max="4619" width="15.85546875" style="180" customWidth="1"/>
    <col min="4620" max="4620" width="25.7109375" style="180" customWidth="1"/>
    <col min="4621" max="4621" width="10.7109375" style="180" customWidth="1"/>
    <col min="4622" max="4622" width="12.7109375" style="180" customWidth="1"/>
    <col min="4623" max="4623" width="25.7109375" style="180" customWidth="1"/>
    <col min="4624" max="4624" width="20.7109375" style="180" customWidth="1"/>
    <col min="4625" max="4625" width="11.7109375" style="180" customWidth="1"/>
    <col min="4626" max="4626" width="20" style="180" customWidth="1"/>
    <col min="4627" max="4627" width="15.7109375" style="180" customWidth="1"/>
    <col min="4628" max="4864" width="11.42578125" style="180"/>
    <col min="4865" max="4865" width="5.7109375" style="180" customWidth="1"/>
    <col min="4866" max="4866" width="30.7109375" style="180" customWidth="1"/>
    <col min="4867" max="4867" width="10.7109375" style="180" customWidth="1"/>
    <col min="4868" max="4870" width="11.42578125" style="180"/>
    <col min="4871" max="4871" width="13.28515625" style="180" customWidth="1"/>
    <col min="4872" max="4873" width="10.7109375" style="180" customWidth="1"/>
    <col min="4874" max="4874" width="7.7109375" style="180" customWidth="1"/>
    <col min="4875" max="4875" width="15.85546875" style="180" customWidth="1"/>
    <col min="4876" max="4876" width="25.7109375" style="180" customWidth="1"/>
    <col min="4877" max="4877" width="10.7109375" style="180" customWidth="1"/>
    <col min="4878" max="4878" width="12.7109375" style="180" customWidth="1"/>
    <col min="4879" max="4879" width="25.7109375" style="180" customWidth="1"/>
    <col min="4880" max="4880" width="20.7109375" style="180" customWidth="1"/>
    <col min="4881" max="4881" width="11.7109375" style="180" customWidth="1"/>
    <col min="4882" max="4882" width="20" style="180" customWidth="1"/>
    <col min="4883" max="4883" width="15.7109375" style="180" customWidth="1"/>
    <col min="4884" max="5120" width="11.42578125" style="180"/>
    <col min="5121" max="5121" width="5.7109375" style="180" customWidth="1"/>
    <col min="5122" max="5122" width="30.7109375" style="180" customWidth="1"/>
    <col min="5123" max="5123" width="10.7109375" style="180" customWidth="1"/>
    <col min="5124" max="5126" width="11.42578125" style="180"/>
    <col min="5127" max="5127" width="13.28515625" style="180" customWidth="1"/>
    <col min="5128" max="5129" width="10.7109375" style="180" customWidth="1"/>
    <col min="5130" max="5130" width="7.7109375" style="180" customWidth="1"/>
    <col min="5131" max="5131" width="15.85546875" style="180" customWidth="1"/>
    <col min="5132" max="5132" width="25.7109375" style="180" customWidth="1"/>
    <col min="5133" max="5133" width="10.7109375" style="180" customWidth="1"/>
    <col min="5134" max="5134" width="12.7109375" style="180" customWidth="1"/>
    <col min="5135" max="5135" width="25.7109375" style="180" customWidth="1"/>
    <col min="5136" max="5136" width="20.7109375" style="180" customWidth="1"/>
    <col min="5137" max="5137" width="11.7109375" style="180" customWidth="1"/>
    <col min="5138" max="5138" width="20" style="180" customWidth="1"/>
    <col min="5139" max="5139" width="15.7109375" style="180" customWidth="1"/>
    <col min="5140" max="5376" width="11.42578125" style="180"/>
    <col min="5377" max="5377" width="5.7109375" style="180" customWidth="1"/>
    <col min="5378" max="5378" width="30.7109375" style="180" customWidth="1"/>
    <col min="5379" max="5379" width="10.7109375" style="180" customWidth="1"/>
    <col min="5380" max="5382" width="11.42578125" style="180"/>
    <col min="5383" max="5383" width="13.28515625" style="180" customWidth="1"/>
    <col min="5384" max="5385" width="10.7109375" style="180" customWidth="1"/>
    <col min="5386" max="5386" width="7.7109375" style="180" customWidth="1"/>
    <col min="5387" max="5387" width="15.85546875" style="180" customWidth="1"/>
    <col min="5388" max="5388" width="25.7109375" style="180" customWidth="1"/>
    <col min="5389" max="5389" width="10.7109375" style="180" customWidth="1"/>
    <col min="5390" max="5390" width="12.7109375" style="180" customWidth="1"/>
    <col min="5391" max="5391" width="25.7109375" style="180" customWidth="1"/>
    <col min="5392" max="5392" width="20.7109375" style="180" customWidth="1"/>
    <col min="5393" max="5393" width="11.7109375" style="180" customWidth="1"/>
    <col min="5394" max="5394" width="20" style="180" customWidth="1"/>
    <col min="5395" max="5395" width="15.7109375" style="180" customWidth="1"/>
    <col min="5396" max="5632" width="11.42578125" style="180"/>
    <col min="5633" max="5633" width="5.7109375" style="180" customWidth="1"/>
    <col min="5634" max="5634" width="30.7109375" style="180" customWidth="1"/>
    <col min="5635" max="5635" width="10.7109375" style="180" customWidth="1"/>
    <col min="5636" max="5638" width="11.42578125" style="180"/>
    <col min="5639" max="5639" width="13.28515625" style="180" customWidth="1"/>
    <col min="5640" max="5641" width="10.7109375" style="180" customWidth="1"/>
    <col min="5642" max="5642" width="7.7109375" style="180" customWidth="1"/>
    <col min="5643" max="5643" width="15.85546875" style="180" customWidth="1"/>
    <col min="5644" max="5644" width="25.7109375" style="180" customWidth="1"/>
    <col min="5645" max="5645" width="10.7109375" style="180" customWidth="1"/>
    <col min="5646" max="5646" width="12.7109375" style="180" customWidth="1"/>
    <col min="5647" max="5647" width="25.7109375" style="180" customWidth="1"/>
    <col min="5648" max="5648" width="20.7109375" style="180" customWidth="1"/>
    <col min="5649" max="5649" width="11.7109375" style="180" customWidth="1"/>
    <col min="5650" max="5650" width="20" style="180" customWidth="1"/>
    <col min="5651" max="5651" width="15.7109375" style="180" customWidth="1"/>
    <col min="5652" max="5888" width="11.42578125" style="180"/>
    <col min="5889" max="5889" width="5.7109375" style="180" customWidth="1"/>
    <col min="5890" max="5890" width="30.7109375" style="180" customWidth="1"/>
    <col min="5891" max="5891" width="10.7109375" style="180" customWidth="1"/>
    <col min="5892" max="5894" width="11.42578125" style="180"/>
    <col min="5895" max="5895" width="13.28515625" style="180" customWidth="1"/>
    <col min="5896" max="5897" width="10.7109375" style="180" customWidth="1"/>
    <col min="5898" max="5898" width="7.7109375" style="180" customWidth="1"/>
    <col min="5899" max="5899" width="15.85546875" style="180" customWidth="1"/>
    <col min="5900" max="5900" width="25.7109375" style="180" customWidth="1"/>
    <col min="5901" max="5901" width="10.7109375" style="180" customWidth="1"/>
    <col min="5902" max="5902" width="12.7109375" style="180" customWidth="1"/>
    <col min="5903" max="5903" width="25.7109375" style="180" customWidth="1"/>
    <col min="5904" max="5904" width="20.7109375" style="180" customWidth="1"/>
    <col min="5905" max="5905" width="11.7109375" style="180" customWidth="1"/>
    <col min="5906" max="5906" width="20" style="180" customWidth="1"/>
    <col min="5907" max="5907" width="15.7109375" style="180" customWidth="1"/>
    <col min="5908" max="6144" width="11.42578125" style="180"/>
    <col min="6145" max="6145" width="5.7109375" style="180" customWidth="1"/>
    <col min="6146" max="6146" width="30.7109375" style="180" customWidth="1"/>
    <col min="6147" max="6147" width="10.7109375" style="180" customWidth="1"/>
    <col min="6148" max="6150" width="11.42578125" style="180"/>
    <col min="6151" max="6151" width="13.28515625" style="180" customWidth="1"/>
    <col min="6152" max="6153" width="10.7109375" style="180" customWidth="1"/>
    <col min="6154" max="6154" width="7.7109375" style="180" customWidth="1"/>
    <col min="6155" max="6155" width="15.85546875" style="180" customWidth="1"/>
    <col min="6156" max="6156" width="25.7109375" style="180" customWidth="1"/>
    <col min="6157" max="6157" width="10.7109375" style="180" customWidth="1"/>
    <col min="6158" max="6158" width="12.7109375" style="180" customWidth="1"/>
    <col min="6159" max="6159" width="25.7109375" style="180" customWidth="1"/>
    <col min="6160" max="6160" width="20.7109375" style="180" customWidth="1"/>
    <col min="6161" max="6161" width="11.7109375" style="180" customWidth="1"/>
    <col min="6162" max="6162" width="20" style="180" customWidth="1"/>
    <col min="6163" max="6163" width="15.7109375" style="180" customWidth="1"/>
    <col min="6164" max="6400" width="11.42578125" style="180"/>
    <col min="6401" max="6401" width="5.7109375" style="180" customWidth="1"/>
    <col min="6402" max="6402" width="30.7109375" style="180" customWidth="1"/>
    <col min="6403" max="6403" width="10.7109375" style="180" customWidth="1"/>
    <col min="6404" max="6406" width="11.42578125" style="180"/>
    <col min="6407" max="6407" width="13.28515625" style="180" customWidth="1"/>
    <col min="6408" max="6409" width="10.7109375" style="180" customWidth="1"/>
    <col min="6410" max="6410" width="7.7109375" style="180" customWidth="1"/>
    <col min="6411" max="6411" width="15.85546875" style="180" customWidth="1"/>
    <col min="6412" max="6412" width="25.7109375" style="180" customWidth="1"/>
    <col min="6413" max="6413" width="10.7109375" style="180" customWidth="1"/>
    <col min="6414" max="6414" width="12.7109375" style="180" customWidth="1"/>
    <col min="6415" max="6415" width="25.7109375" style="180" customWidth="1"/>
    <col min="6416" max="6416" width="20.7109375" style="180" customWidth="1"/>
    <col min="6417" max="6417" width="11.7109375" style="180" customWidth="1"/>
    <col min="6418" max="6418" width="20" style="180" customWidth="1"/>
    <col min="6419" max="6419" width="15.7109375" style="180" customWidth="1"/>
    <col min="6420" max="6656" width="11.42578125" style="180"/>
    <col min="6657" max="6657" width="5.7109375" style="180" customWidth="1"/>
    <col min="6658" max="6658" width="30.7109375" style="180" customWidth="1"/>
    <col min="6659" max="6659" width="10.7109375" style="180" customWidth="1"/>
    <col min="6660" max="6662" width="11.42578125" style="180"/>
    <col min="6663" max="6663" width="13.28515625" style="180" customWidth="1"/>
    <col min="6664" max="6665" width="10.7109375" style="180" customWidth="1"/>
    <col min="6666" max="6666" width="7.7109375" style="180" customWidth="1"/>
    <col min="6667" max="6667" width="15.85546875" style="180" customWidth="1"/>
    <col min="6668" max="6668" width="25.7109375" style="180" customWidth="1"/>
    <col min="6669" max="6669" width="10.7109375" style="180" customWidth="1"/>
    <col min="6670" max="6670" width="12.7109375" style="180" customWidth="1"/>
    <col min="6671" max="6671" width="25.7109375" style="180" customWidth="1"/>
    <col min="6672" max="6672" width="20.7109375" style="180" customWidth="1"/>
    <col min="6673" max="6673" width="11.7109375" style="180" customWidth="1"/>
    <col min="6674" max="6674" width="20" style="180" customWidth="1"/>
    <col min="6675" max="6675" width="15.7109375" style="180" customWidth="1"/>
    <col min="6676" max="6912" width="11.42578125" style="180"/>
    <col min="6913" max="6913" width="5.7109375" style="180" customWidth="1"/>
    <col min="6914" max="6914" width="30.7109375" style="180" customWidth="1"/>
    <col min="6915" max="6915" width="10.7109375" style="180" customWidth="1"/>
    <col min="6916" max="6918" width="11.42578125" style="180"/>
    <col min="6919" max="6919" width="13.28515625" style="180" customWidth="1"/>
    <col min="6920" max="6921" width="10.7109375" style="180" customWidth="1"/>
    <col min="6922" max="6922" width="7.7109375" style="180" customWidth="1"/>
    <col min="6923" max="6923" width="15.85546875" style="180" customWidth="1"/>
    <col min="6924" max="6924" width="25.7109375" style="180" customWidth="1"/>
    <col min="6925" max="6925" width="10.7109375" style="180" customWidth="1"/>
    <col min="6926" max="6926" width="12.7109375" style="180" customWidth="1"/>
    <col min="6927" max="6927" width="25.7109375" style="180" customWidth="1"/>
    <col min="6928" max="6928" width="20.7109375" style="180" customWidth="1"/>
    <col min="6929" max="6929" width="11.7109375" style="180" customWidth="1"/>
    <col min="6930" max="6930" width="20" style="180" customWidth="1"/>
    <col min="6931" max="6931" width="15.7109375" style="180" customWidth="1"/>
    <col min="6932" max="7168" width="11.42578125" style="180"/>
    <col min="7169" max="7169" width="5.7109375" style="180" customWidth="1"/>
    <col min="7170" max="7170" width="30.7109375" style="180" customWidth="1"/>
    <col min="7171" max="7171" width="10.7109375" style="180" customWidth="1"/>
    <col min="7172" max="7174" width="11.42578125" style="180"/>
    <col min="7175" max="7175" width="13.28515625" style="180" customWidth="1"/>
    <col min="7176" max="7177" width="10.7109375" style="180" customWidth="1"/>
    <col min="7178" max="7178" width="7.7109375" style="180" customWidth="1"/>
    <col min="7179" max="7179" width="15.85546875" style="180" customWidth="1"/>
    <col min="7180" max="7180" width="25.7109375" style="180" customWidth="1"/>
    <col min="7181" max="7181" width="10.7109375" style="180" customWidth="1"/>
    <col min="7182" max="7182" width="12.7109375" style="180" customWidth="1"/>
    <col min="7183" max="7183" width="25.7109375" style="180" customWidth="1"/>
    <col min="7184" max="7184" width="20.7109375" style="180" customWidth="1"/>
    <col min="7185" max="7185" width="11.7109375" style="180" customWidth="1"/>
    <col min="7186" max="7186" width="20" style="180" customWidth="1"/>
    <col min="7187" max="7187" width="15.7109375" style="180" customWidth="1"/>
    <col min="7188" max="7424" width="11.42578125" style="180"/>
    <col min="7425" max="7425" width="5.7109375" style="180" customWidth="1"/>
    <col min="7426" max="7426" width="30.7109375" style="180" customWidth="1"/>
    <col min="7427" max="7427" width="10.7109375" style="180" customWidth="1"/>
    <col min="7428" max="7430" width="11.42578125" style="180"/>
    <col min="7431" max="7431" width="13.28515625" style="180" customWidth="1"/>
    <col min="7432" max="7433" width="10.7109375" style="180" customWidth="1"/>
    <col min="7434" max="7434" width="7.7109375" style="180" customWidth="1"/>
    <col min="7435" max="7435" width="15.85546875" style="180" customWidth="1"/>
    <col min="7436" max="7436" width="25.7109375" style="180" customWidth="1"/>
    <col min="7437" max="7437" width="10.7109375" style="180" customWidth="1"/>
    <col min="7438" max="7438" width="12.7109375" style="180" customWidth="1"/>
    <col min="7439" max="7439" width="25.7109375" style="180" customWidth="1"/>
    <col min="7440" max="7440" width="20.7109375" style="180" customWidth="1"/>
    <col min="7441" max="7441" width="11.7109375" style="180" customWidth="1"/>
    <col min="7442" max="7442" width="20" style="180" customWidth="1"/>
    <col min="7443" max="7443" width="15.7109375" style="180" customWidth="1"/>
    <col min="7444" max="7680" width="11.42578125" style="180"/>
    <col min="7681" max="7681" width="5.7109375" style="180" customWidth="1"/>
    <col min="7682" max="7682" width="30.7109375" style="180" customWidth="1"/>
    <col min="7683" max="7683" width="10.7109375" style="180" customWidth="1"/>
    <col min="7684" max="7686" width="11.42578125" style="180"/>
    <col min="7687" max="7687" width="13.28515625" style="180" customWidth="1"/>
    <col min="7688" max="7689" width="10.7109375" style="180" customWidth="1"/>
    <col min="7690" max="7690" width="7.7109375" style="180" customWidth="1"/>
    <col min="7691" max="7691" width="15.85546875" style="180" customWidth="1"/>
    <col min="7692" max="7692" width="25.7109375" style="180" customWidth="1"/>
    <col min="7693" max="7693" width="10.7109375" style="180" customWidth="1"/>
    <col min="7694" max="7694" width="12.7109375" style="180" customWidth="1"/>
    <col min="7695" max="7695" width="25.7109375" style="180" customWidth="1"/>
    <col min="7696" max="7696" width="20.7109375" style="180" customWidth="1"/>
    <col min="7697" max="7697" width="11.7109375" style="180" customWidth="1"/>
    <col min="7698" max="7698" width="20" style="180" customWidth="1"/>
    <col min="7699" max="7699" width="15.7109375" style="180" customWidth="1"/>
    <col min="7700" max="7936" width="11.42578125" style="180"/>
    <col min="7937" max="7937" width="5.7109375" style="180" customWidth="1"/>
    <col min="7938" max="7938" width="30.7109375" style="180" customWidth="1"/>
    <col min="7939" max="7939" width="10.7109375" style="180" customWidth="1"/>
    <col min="7940" max="7942" width="11.42578125" style="180"/>
    <col min="7943" max="7943" width="13.28515625" style="180" customWidth="1"/>
    <col min="7944" max="7945" width="10.7109375" style="180" customWidth="1"/>
    <col min="7946" max="7946" width="7.7109375" style="180" customWidth="1"/>
    <col min="7947" max="7947" width="15.85546875" style="180" customWidth="1"/>
    <col min="7948" max="7948" width="25.7109375" style="180" customWidth="1"/>
    <col min="7949" max="7949" width="10.7109375" style="180" customWidth="1"/>
    <col min="7950" max="7950" width="12.7109375" style="180" customWidth="1"/>
    <col min="7951" max="7951" width="25.7109375" style="180" customWidth="1"/>
    <col min="7952" max="7952" width="20.7109375" style="180" customWidth="1"/>
    <col min="7953" max="7953" width="11.7109375" style="180" customWidth="1"/>
    <col min="7954" max="7954" width="20" style="180" customWidth="1"/>
    <col min="7955" max="7955" width="15.7109375" style="180" customWidth="1"/>
    <col min="7956" max="8192" width="11.42578125" style="180"/>
    <col min="8193" max="8193" width="5.7109375" style="180" customWidth="1"/>
    <col min="8194" max="8194" width="30.7109375" style="180" customWidth="1"/>
    <col min="8195" max="8195" width="10.7109375" style="180" customWidth="1"/>
    <col min="8196" max="8198" width="11.42578125" style="180"/>
    <col min="8199" max="8199" width="13.28515625" style="180" customWidth="1"/>
    <col min="8200" max="8201" width="10.7109375" style="180" customWidth="1"/>
    <col min="8202" max="8202" width="7.7109375" style="180" customWidth="1"/>
    <col min="8203" max="8203" width="15.85546875" style="180" customWidth="1"/>
    <col min="8204" max="8204" width="25.7109375" style="180" customWidth="1"/>
    <col min="8205" max="8205" width="10.7109375" style="180" customWidth="1"/>
    <col min="8206" max="8206" width="12.7109375" style="180" customWidth="1"/>
    <col min="8207" max="8207" width="25.7109375" style="180" customWidth="1"/>
    <col min="8208" max="8208" width="20.7109375" style="180" customWidth="1"/>
    <col min="8209" max="8209" width="11.7109375" style="180" customWidth="1"/>
    <col min="8210" max="8210" width="20" style="180" customWidth="1"/>
    <col min="8211" max="8211" width="15.7109375" style="180" customWidth="1"/>
    <col min="8212" max="8448" width="11.42578125" style="180"/>
    <col min="8449" max="8449" width="5.7109375" style="180" customWidth="1"/>
    <col min="8450" max="8450" width="30.7109375" style="180" customWidth="1"/>
    <col min="8451" max="8451" width="10.7109375" style="180" customWidth="1"/>
    <col min="8452" max="8454" width="11.42578125" style="180"/>
    <col min="8455" max="8455" width="13.28515625" style="180" customWidth="1"/>
    <col min="8456" max="8457" width="10.7109375" style="180" customWidth="1"/>
    <col min="8458" max="8458" width="7.7109375" style="180" customWidth="1"/>
    <col min="8459" max="8459" width="15.85546875" style="180" customWidth="1"/>
    <col min="8460" max="8460" width="25.7109375" style="180" customWidth="1"/>
    <col min="8461" max="8461" width="10.7109375" style="180" customWidth="1"/>
    <col min="8462" max="8462" width="12.7109375" style="180" customWidth="1"/>
    <col min="8463" max="8463" width="25.7109375" style="180" customWidth="1"/>
    <col min="8464" max="8464" width="20.7109375" style="180" customWidth="1"/>
    <col min="8465" max="8465" width="11.7109375" style="180" customWidth="1"/>
    <col min="8466" max="8466" width="20" style="180" customWidth="1"/>
    <col min="8467" max="8467" width="15.7109375" style="180" customWidth="1"/>
    <col min="8468" max="8704" width="11.42578125" style="180"/>
    <col min="8705" max="8705" width="5.7109375" style="180" customWidth="1"/>
    <col min="8706" max="8706" width="30.7109375" style="180" customWidth="1"/>
    <col min="8707" max="8707" width="10.7109375" style="180" customWidth="1"/>
    <col min="8708" max="8710" width="11.42578125" style="180"/>
    <col min="8711" max="8711" width="13.28515625" style="180" customWidth="1"/>
    <col min="8712" max="8713" width="10.7109375" style="180" customWidth="1"/>
    <col min="8714" max="8714" width="7.7109375" style="180" customWidth="1"/>
    <col min="8715" max="8715" width="15.85546875" style="180" customWidth="1"/>
    <col min="8716" max="8716" width="25.7109375" style="180" customWidth="1"/>
    <col min="8717" max="8717" width="10.7109375" style="180" customWidth="1"/>
    <col min="8718" max="8718" width="12.7109375" style="180" customWidth="1"/>
    <col min="8719" max="8719" width="25.7109375" style="180" customWidth="1"/>
    <col min="8720" max="8720" width="20.7109375" style="180" customWidth="1"/>
    <col min="8721" max="8721" width="11.7109375" style="180" customWidth="1"/>
    <col min="8722" max="8722" width="20" style="180" customWidth="1"/>
    <col min="8723" max="8723" width="15.7109375" style="180" customWidth="1"/>
    <col min="8724" max="8960" width="11.42578125" style="180"/>
    <col min="8961" max="8961" width="5.7109375" style="180" customWidth="1"/>
    <col min="8962" max="8962" width="30.7109375" style="180" customWidth="1"/>
    <col min="8963" max="8963" width="10.7109375" style="180" customWidth="1"/>
    <col min="8964" max="8966" width="11.42578125" style="180"/>
    <col min="8967" max="8967" width="13.28515625" style="180" customWidth="1"/>
    <col min="8968" max="8969" width="10.7109375" style="180" customWidth="1"/>
    <col min="8970" max="8970" width="7.7109375" style="180" customWidth="1"/>
    <col min="8971" max="8971" width="15.85546875" style="180" customWidth="1"/>
    <col min="8972" max="8972" width="25.7109375" style="180" customWidth="1"/>
    <col min="8973" max="8973" width="10.7109375" style="180" customWidth="1"/>
    <col min="8974" max="8974" width="12.7109375" style="180" customWidth="1"/>
    <col min="8975" max="8975" width="25.7109375" style="180" customWidth="1"/>
    <col min="8976" max="8976" width="20.7109375" style="180" customWidth="1"/>
    <col min="8977" max="8977" width="11.7109375" style="180" customWidth="1"/>
    <col min="8978" max="8978" width="20" style="180" customWidth="1"/>
    <col min="8979" max="8979" width="15.7109375" style="180" customWidth="1"/>
    <col min="8980" max="9216" width="11.42578125" style="180"/>
    <col min="9217" max="9217" width="5.7109375" style="180" customWidth="1"/>
    <col min="9218" max="9218" width="30.7109375" style="180" customWidth="1"/>
    <col min="9219" max="9219" width="10.7109375" style="180" customWidth="1"/>
    <col min="9220" max="9222" width="11.42578125" style="180"/>
    <col min="9223" max="9223" width="13.28515625" style="180" customWidth="1"/>
    <col min="9224" max="9225" width="10.7109375" style="180" customWidth="1"/>
    <col min="9226" max="9226" width="7.7109375" style="180" customWidth="1"/>
    <col min="9227" max="9227" width="15.85546875" style="180" customWidth="1"/>
    <col min="9228" max="9228" width="25.7109375" style="180" customWidth="1"/>
    <col min="9229" max="9229" width="10.7109375" style="180" customWidth="1"/>
    <col min="9230" max="9230" width="12.7109375" style="180" customWidth="1"/>
    <col min="9231" max="9231" width="25.7109375" style="180" customWidth="1"/>
    <col min="9232" max="9232" width="20.7109375" style="180" customWidth="1"/>
    <col min="9233" max="9233" width="11.7109375" style="180" customWidth="1"/>
    <col min="9234" max="9234" width="20" style="180" customWidth="1"/>
    <col min="9235" max="9235" width="15.7109375" style="180" customWidth="1"/>
    <col min="9236" max="9472" width="11.42578125" style="180"/>
    <col min="9473" max="9473" width="5.7109375" style="180" customWidth="1"/>
    <col min="9474" max="9474" width="30.7109375" style="180" customWidth="1"/>
    <col min="9475" max="9475" width="10.7109375" style="180" customWidth="1"/>
    <col min="9476" max="9478" width="11.42578125" style="180"/>
    <col min="9479" max="9479" width="13.28515625" style="180" customWidth="1"/>
    <col min="9480" max="9481" width="10.7109375" style="180" customWidth="1"/>
    <col min="9482" max="9482" width="7.7109375" style="180" customWidth="1"/>
    <col min="9483" max="9483" width="15.85546875" style="180" customWidth="1"/>
    <col min="9484" max="9484" width="25.7109375" style="180" customWidth="1"/>
    <col min="9485" max="9485" width="10.7109375" style="180" customWidth="1"/>
    <col min="9486" max="9486" width="12.7109375" style="180" customWidth="1"/>
    <col min="9487" max="9487" width="25.7109375" style="180" customWidth="1"/>
    <col min="9488" max="9488" width="20.7109375" style="180" customWidth="1"/>
    <col min="9489" max="9489" width="11.7109375" style="180" customWidth="1"/>
    <col min="9490" max="9490" width="20" style="180" customWidth="1"/>
    <col min="9491" max="9491" width="15.7109375" style="180" customWidth="1"/>
    <col min="9492" max="9728" width="11.42578125" style="180"/>
    <col min="9729" max="9729" width="5.7109375" style="180" customWidth="1"/>
    <col min="9730" max="9730" width="30.7109375" style="180" customWidth="1"/>
    <col min="9731" max="9731" width="10.7109375" style="180" customWidth="1"/>
    <col min="9732" max="9734" width="11.42578125" style="180"/>
    <col min="9735" max="9735" width="13.28515625" style="180" customWidth="1"/>
    <col min="9736" max="9737" width="10.7109375" style="180" customWidth="1"/>
    <col min="9738" max="9738" width="7.7109375" style="180" customWidth="1"/>
    <col min="9739" max="9739" width="15.85546875" style="180" customWidth="1"/>
    <col min="9740" max="9740" width="25.7109375" style="180" customWidth="1"/>
    <col min="9741" max="9741" width="10.7109375" style="180" customWidth="1"/>
    <col min="9742" max="9742" width="12.7109375" style="180" customWidth="1"/>
    <col min="9743" max="9743" width="25.7109375" style="180" customWidth="1"/>
    <col min="9744" max="9744" width="20.7109375" style="180" customWidth="1"/>
    <col min="9745" max="9745" width="11.7109375" style="180" customWidth="1"/>
    <col min="9746" max="9746" width="20" style="180" customWidth="1"/>
    <col min="9747" max="9747" width="15.7109375" style="180" customWidth="1"/>
    <col min="9748" max="9984" width="11.42578125" style="180"/>
    <col min="9985" max="9985" width="5.7109375" style="180" customWidth="1"/>
    <col min="9986" max="9986" width="30.7109375" style="180" customWidth="1"/>
    <col min="9987" max="9987" width="10.7109375" style="180" customWidth="1"/>
    <col min="9988" max="9990" width="11.42578125" style="180"/>
    <col min="9991" max="9991" width="13.28515625" style="180" customWidth="1"/>
    <col min="9992" max="9993" width="10.7109375" style="180" customWidth="1"/>
    <col min="9994" max="9994" width="7.7109375" style="180" customWidth="1"/>
    <col min="9995" max="9995" width="15.85546875" style="180" customWidth="1"/>
    <col min="9996" max="9996" width="25.7109375" style="180" customWidth="1"/>
    <col min="9997" max="9997" width="10.7109375" style="180" customWidth="1"/>
    <col min="9998" max="9998" width="12.7109375" style="180" customWidth="1"/>
    <col min="9999" max="9999" width="25.7109375" style="180" customWidth="1"/>
    <col min="10000" max="10000" width="20.7109375" style="180" customWidth="1"/>
    <col min="10001" max="10001" width="11.7109375" style="180" customWidth="1"/>
    <col min="10002" max="10002" width="20" style="180" customWidth="1"/>
    <col min="10003" max="10003" width="15.7109375" style="180" customWidth="1"/>
    <col min="10004" max="10240" width="11.42578125" style="180"/>
    <col min="10241" max="10241" width="5.7109375" style="180" customWidth="1"/>
    <col min="10242" max="10242" width="30.7109375" style="180" customWidth="1"/>
    <col min="10243" max="10243" width="10.7109375" style="180" customWidth="1"/>
    <col min="10244" max="10246" width="11.42578125" style="180"/>
    <col min="10247" max="10247" width="13.28515625" style="180" customWidth="1"/>
    <col min="10248" max="10249" width="10.7109375" style="180" customWidth="1"/>
    <col min="10250" max="10250" width="7.7109375" style="180" customWidth="1"/>
    <col min="10251" max="10251" width="15.85546875" style="180" customWidth="1"/>
    <col min="10252" max="10252" width="25.7109375" style="180" customWidth="1"/>
    <col min="10253" max="10253" width="10.7109375" style="180" customWidth="1"/>
    <col min="10254" max="10254" width="12.7109375" style="180" customWidth="1"/>
    <col min="10255" max="10255" width="25.7109375" style="180" customWidth="1"/>
    <col min="10256" max="10256" width="20.7109375" style="180" customWidth="1"/>
    <col min="10257" max="10257" width="11.7109375" style="180" customWidth="1"/>
    <col min="10258" max="10258" width="20" style="180" customWidth="1"/>
    <col min="10259" max="10259" width="15.7109375" style="180" customWidth="1"/>
    <col min="10260" max="10496" width="11.42578125" style="180"/>
    <col min="10497" max="10497" width="5.7109375" style="180" customWidth="1"/>
    <col min="10498" max="10498" width="30.7109375" style="180" customWidth="1"/>
    <col min="10499" max="10499" width="10.7109375" style="180" customWidth="1"/>
    <col min="10500" max="10502" width="11.42578125" style="180"/>
    <col min="10503" max="10503" width="13.28515625" style="180" customWidth="1"/>
    <col min="10504" max="10505" width="10.7109375" style="180" customWidth="1"/>
    <col min="10506" max="10506" width="7.7109375" style="180" customWidth="1"/>
    <col min="10507" max="10507" width="15.85546875" style="180" customWidth="1"/>
    <col min="10508" max="10508" width="25.7109375" style="180" customWidth="1"/>
    <col min="10509" max="10509" width="10.7109375" style="180" customWidth="1"/>
    <col min="10510" max="10510" width="12.7109375" style="180" customWidth="1"/>
    <col min="10511" max="10511" width="25.7109375" style="180" customWidth="1"/>
    <col min="10512" max="10512" width="20.7109375" style="180" customWidth="1"/>
    <col min="10513" max="10513" width="11.7109375" style="180" customWidth="1"/>
    <col min="10514" max="10514" width="20" style="180" customWidth="1"/>
    <col min="10515" max="10515" width="15.7109375" style="180" customWidth="1"/>
    <col min="10516" max="10752" width="11.42578125" style="180"/>
    <col min="10753" max="10753" width="5.7109375" style="180" customWidth="1"/>
    <col min="10754" max="10754" width="30.7109375" style="180" customWidth="1"/>
    <col min="10755" max="10755" width="10.7109375" style="180" customWidth="1"/>
    <col min="10756" max="10758" width="11.42578125" style="180"/>
    <col min="10759" max="10759" width="13.28515625" style="180" customWidth="1"/>
    <col min="10760" max="10761" width="10.7109375" style="180" customWidth="1"/>
    <col min="10762" max="10762" width="7.7109375" style="180" customWidth="1"/>
    <col min="10763" max="10763" width="15.85546875" style="180" customWidth="1"/>
    <col min="10764" max="10764" width="25.7109375" style="180" customWidth="1"/>
    <col min="10765" max="10765" width="10.7109375" style="180" customWidth="1"/>
    <col min="10766" max="10766" width="12.7109375" style="180" customWidth="1"/>
    <col min="10767" max="10767" width="25.7109375" style="180" customWidth="1"/>
    <col min="10768" max="10768" width="20.7109375" style="180" customWidth="1"/>
    <col min="10769" max="10769" width="11.7109375" style="180" customWidth="1"/>
    <col min="10770" max="10770" width="20" style="180" customWidth="1"/>
    <col min="10771" max="10771" width="15.7109375" style="180" customWidth="1"/>
    <col min="10772" max="11008" width="11.42578125" style="180"/>
    <col min="11009" max="11009" width="5.7109375" style="180" customWidth="1"/>
    <col min="11010" max="11010" width="30.7109375" style="180" customWidth="1"/>
    <col min="11011" max="11011" width="10.7109375" style="180" customWidth="1"/>
    <col min="11012" max="11014" width="11.42578125" style="180"/>
    <col min="11015" max="11015" width="13.28515625" style="180" customWidth="1"/>
    <col min="11016" max="11017" width="10.7109375" style="180" customWidth="1"/>
    <col min="11018" max="11018" width="7.7109375" style="180" customWidth="1"/>
    <col min="11019" max="11019" width="15.85546875" style="180" customWidth="1"/>
    <col min="11020" max="11020" width="25.7109375" style="180" customWidth="1"/>
    <col min="11021" max="11021" width="10.7109375" style="180" customWidth="1"/>
    <col min="11022" max="11022" width="12.7109375" style="180" customWidth="1"/>
    <col min="11023" max="11023" width="25.7109375" style="180" customWidth="1"/>
    <col min="11024" max="11024" width="20.7109375" style="180" customWidth="1"/>
    <col min="11025" max="11025" width="11.7109375" style="180" customWidth="1"/>
    <col min="11026" max="11026" width="20" style="180" customWidth="1"/>
    <col min="11027" max="11027" width="15.7109375" style="180" customWidth="1"/>
    <col min="11028" max="11264" width="11.42578125" style="180"/>
    <col min="11265" max="11265" width="5.7109375" style="180" customWidth="1"/>
    <col min="11266" max="11266" width="30.7109375" style="180" customWidth="1"/>
    <col min="11267" max="11267" width="10.7109375" style="180" customWidth="1"/>
    <col min="11268" max="11270" width="11.42578125" style="180"/>
    <col min="11271" max="11271" width="13.28515625" style="180" customWidth="1"/>
    <col min="11272" max="11273" width="10.7109375" style="180" customWidth="1"/>
    <col min="11274" max="11274" width="7.7109375" style="180" customWidth="1"/>
    <col min="11275" max="11275" width="15.85546875" style="180" customWidth="1"/>
    <col min="11276" max="11276" width="25.7109375" style="180" customWidth="1"/>
    <col min="11277" max="11277" width="10.7109375" style="180" customWidth="1"/>
    <col min="11278" max="11278" width="12.7109375" style="180" customWidth="1"/>
    <col min="11279" max="11279" width="25.7109375" style="180" customWidth="1"/>
    <col min="11280" max="11280" width="20.7109375" style="180" customWidth="1"/>
    <col min="11281" max="11281" width="11.7109375" style="180" customWidth="1"/>
    <col min="11282" max="11282" width="20" style="180" customWidth="1"/>
    <col min="11283" max="11283" width="15.7109375" style="180" customWidth="1"/>
    <col min="11284" max="11520" width="11.42578125" style="180"/>
    <col min="11521" max="11521" width="5.7109375" style="180" customWidth="1"/>
    <col min="11522" max="11522" width="30.7109375" style="180" customWidth="1"/>
    <col min="11523" max="11523" width="10.7109375" style="180" customWidth="1"/>
    <col min="11524" max="11526" width="11.42578125" style="180"/>
    <col min="11527" max="11527" width="13.28515625" style="180" customWidth="1"/>
    <col min="11528" max="11529" width="10.7109375" style="180" customWidth="1"/>
    <col min="11530" max="11530" width="7.7109375" style="180" customWidth="1"/>
    <col min="11531" max="11531" width="15.85546875" style="180" customWidth="1"/>
    <col min="11532" max="11532" width="25.7109375" style="180" customWidth="1"/>
    <col min="11533" max="11533" width="10.7109375" style="180" customWidth="1"/>
    <col min="11534" max="11534" width="12.7109375" style="180" customWidth="1"/>
    <col min="11535" max="11535" width="25.7109375" style="180" customWidth="1"/>
    <col min="11536" max="11536" width="20.7109375" style="180" customWidth="1"/>
    <col min="11537" max="11537" width="11.7109375" style="180" customWidth="1"/>
    <col min="11538" max="11538" width="20" style="180" customWidth="1"/>
    <col min="11539" max="11539" width="15.7109375" style="180" customWidth="1"/>
    <col min="11540" max="11776" width="11.42578125" style="180"/>
    <col min="11777" max="11777" width="5.7109375" style="180" customWidth="1"/>
    <col min="11778" max="11778" width="30.7109375" style="180" customWidth="1"/>
    <col min="11779" max="11779" width="10.7109375" style="180" customWidth="1"/>
    <col min="11780" max="11782" width="11.42578125" style="180"/>
    <col min="11783" max="11783" width="13.28515625" style="180" customWidth="1"/>
    <col min="11784" max="11785" width="10.7109375" style="180" customWidth="1"/>
    <col min="11786" max="11786" width="7.7109375" style="180" customWidth="1"/>
    <col min="11787" max="11787" width="15.85546875" style="180" customWidth="1"/>
    <col min="11788" max="11788" width="25.7109375" style="180" customWidth="1"/>
    <col min="11789" max="11789" width="10.7109375" style="180" customWidth="1"/>
    <col min="11790" max="11790" width="12.7109375" style="180" customWidth="1"/>
    <col min="11791" max="11791" width="25.7109375" style="180" customWidth="1"/>
    <col min="11792" max="11792" width="20.7109375" style="180" customWidth="1"/>
    <col min="11793" max="11793" width="11.7109375" style="180" customWidth="1"/>
    <col min="11794" max="11794" width="20" style="180" customWidth="1"/>
    <col min="11795" max="11795" width="15.7109375" style="180" customWidth="1"/>
    <col min="11796" max="12032" width="11.42578125" style="180"/>
    <col min="12033" max="12033" width="5.7109375" style="180" customWidth="1"/>
    <col min="12034" max="12034" width="30.7109375" style="180" customWidth="1"/>
    <col min="12035" max="12035" width="10.7109375" style="180" customWidth="1"/>
    <col min="12036" max="12038" width="11.42578125" style="180"/>
    <col min="12039" max="12039" width="13.28515625" style="180" customWidth="1"/>
    <col min="12040" max="12041" width="10.7109375" style="180" customWidth="1"/>
    <col min="12042" max="12042" width="7.7109375" style="180" customWidth="1"/>
    <col min="12043" max="12043" width="15.85546875" style="180" customWidth="1"/>
    <col min="12044" max="12044" width="25.7109375" style="180" customWidth="1"/>
    <col min="12045" max="12045" width="10.7109375" style="180" customWidth="1"/>
    <col min="12046" max="12046" width="12.7109375" style="180" customWidth="1"/>
    <col min="12047" max="12047" width="25.7109375" style="180" customWidth="1"/>
    <col min="12048" max="12048" width="20.7109375" style="180" customWidth="1"/>
    <col min="12049" max="12049" width="11.7109375" style="180" customWidth="1"/>
    <col min="12050" max="12050" width="20" style="180" customWidth="1"/>
    <col min="12051" max="12051" width="15.7109375" style="180" customWidth="1"/>
    <col min="12052" max="12288" width="11.42578125" style="180"/>
    <col min="12289" max="12289" width="5.7109375" style="180" customWidth="1"/>
    <col min="12290" max="12290" width="30.7109375" style="180" customWidth="1"/>
    <col min="12291" max="12291" width="10.7109375" style="180" customWidth="1"/>
    <col min="12292" max="12294" width="11.42578125" style="180"/>
    <col min="12295" max="12295" width="13.28515625" style="180" customWidth="1"/>
    <col min="12296" max="12297" width="10.7109375" style="180" customWidth="1"/>
    <col min="12298" max="12298" width="7.7109375" style="180" customWidth="1"/>
    <col min="12299" max="12299" width="15.85546875" style="180" customWidth="1"/>
    <col min="12300" max="12300" width="25.7109375" style="180" customWidth="1"/>
    <col min="12301" max="12301" width="10.7109375" style="180" customWidth="1"/>
    <col min="12302" max="12302" width="12.7109375" style="180" customWidth="1"/>
    <col min="12303" max="12303" width="25.7109375" style="180" customWidth="1"/>
    <col min="12304" max="12304" width="20.7109375" style="180" customWidth="1"/>
    <col min="12305" max="12305" width="11.7109375" style="180" customWidth="1"/>
    <col min="12306" max="12306" width="20" style="180" customWidth="1"/>
    <col min="12307" max="12307" width="15.7109375" style="180" customWidth="1"/>
    <col min="12308" max="12544" width="11.42578125" style="180"/>
    <col min="12545" max="12545" width="5.7109375" style="180" customWidth="1"/>
    <col min="12546" max="12546" width="30.7109375" style="180" customWidth="1"/>
    <col min="12547" max="12547" width="10.7109375" style="180" customWidth="1"/>
    <col min="12548" max="12550" width="11.42578125" style="180"/>
    <col min="12551" max="12551" width="13.28515625" style="180" customWidth="1"/>
    <col min="12552" max="12553" width="10.7109375" style="180" customWidth="1"/>
    <col min="12554" max="12554" width="7.7109375" style="180" customWidth="1"/>
    <col min="12555" max="12555" width="15.85546875" style="180" customWidth="1"/>
    <col min="12556" max="12556" width="25.7109375" style="180" customWidth="1"/>
    <col min="12557" max="12557" width="10.7109375" style="180" customWidth="1"/>
    <col min="12558" max="12558" width="12.7109375" style="180" customWidth="1"/>
    <col min="12559" max="12559" width="25.7109375" style="180" customWidth="1"/>
    <col min="12560" max="12560" width="20.7109375" style="180" customWidth="1"/>
    <col min="12561" max="12561" width="11.7109375" style="180" customWidth="1"/>
    <col min="12562" max="12562" width="20" style="180" customWidth="1"/>
    <col min="12563" max="12563" width="15.7109375" style="180" customWidth="1"/>
    <col min="12564" max="12800" width="11.42578125" style="180"/>
    <col min="12801" max="12801" width="5.7109375" style="180" customWidth="1"/>
    <col min="12802" max="12802" width="30.7109375" style="180" customWidth="1"/>
    <col min="12803" max="12803" width="10.7109375" style="180" customWidth="1"/>
    <col min="12804" max="12806" width="11.42578125" style="180"/>
    <col min="12807" max="12807" width="13.28515625" style="180" customWidth="1"/>
    <col min="12808" max="12809" width="10.7109375" style="180" customWidth="1"/>
    <col min="12810" max="12810" width="7.7109375" style="180" customWidth="1"/>
    <col min="12811" max="12811" width="15.85546875" style="180" customWidth="1"/>
    <col min="12812" max="12812" width="25.7109375" style="180" customWidth="1"/>
    <col min="12813" max="12813" width="10.7109375" style="180" customWidth="1"/>
    <col min="12814" max="12814" width="12.7109375" style="180" customWidth="1"/>
    <col min="12815" max="12815" width="25.7109375" style="180" customWidth="1"/>
    <col min="12816" max="12816" width="20.7109375" style="180" customWidth="1"/>
    <col min="12817" max="12817" width="11.7109375" style="180" customWidth="1"/>
    <col min="12818" max="12818" width="20" style="180" customWidth="1"/>
    <col min="12819" max="12819" width="15.7109375" style="180" customWidth="1"/>
    <col min="12820" max="13056" width="11.42578125" style="180"/>
    <col min="13057" max="13057" width="5.7109375" style="180" customWidth="1"/>
    <col min="13058" max="13058" width="30.7109375" style="180" customWidth="1"/>
    <col min="13059" max="13059" width="10.7109375" style="180" customWidth="1"/>
    <col min="13060" max="13062" width="11.42578125" style="180"/>
    <col min="13063" max="13063" width="13.28515625" style="180" customWidth="1"/>
    <col min="13064" max="13065" width="10.7109375" style="180" customWidth="1"/>
    <col min="13066" max="13066" width="7.7109375" style="180" customWidth="1"/>
    <col min="13067" max="13067" width="15.85546875" style="180" customWidth="1"/>
    <col min="13068" max="13068" width="25.7109375" style="180" customWidth="1"/>
    <col min="13069" max="13069" width="10.7109375" style="180" customWidth="1"/>
    <col min="13070" max="13070" width="12.7109375" style="180" customWidth="1"/>
    <col min="13071" max="13071" width="25.7109375" style="180" customWidth="1"/>
    <col min="13072" max="13072" width="20.7109375" style="180" customWidth="1"/>
    <col min="13073" max="13073" width="11.7109375" style="180" customWidth="1"/>
    <col min="13074" max="13074" width="20" style="180" customWidth="1"/>
    <col min="13075" max="13075" width="15.7109375" style="180" customWidth="1"/>
    <col min="13076" max="13312" width="11.42578125" style="180"/>
    <col min="13313" max="13313" width="5.7109375" style="180" customWidth="1"/>
    <col min="13314" max="13314" width="30.7109375" style="180" customWidth="1"/>
    <col min="13315" max="13315" width="10.7109375" style="180" customWidth="1"/>
    <col min="13316" max="13318" width="11.42578125" style="180"/>
    <col min="13319" max="13319" width="13.28515625" style="180" customWidth="1"/>
    <col min="13320" max="13321" width="10.7109375" style="180" customWidth="1"/>
    <col min="13322" max="13322" width="7.7109375" style="180" customWidth="1"/>
    <col min="13323" max="13323" width="15.85546875" style="180" customWidth="1"/>
    <col min="13324" max="13324" width="25.7109375" style="180" customWidth="1"/>
    <col min="13325" max="13325" width="10.7109375" style="180" customWidth="1"/>
    <col min="13326" max="13326" width="12.7109375" style="180" customWidth="1"/>
    <col min="13327" max="13327" width="25.7109375" style="180" customWidth="1"/>
    <col min="13328" max="13328" width="20.7109375" style="180" customWidth="1"/>
    <col min="13329" max="13329" width="11.7109375" style="180" customWidth="1"/>
    <col min="13330" max="13330" width="20" style="180" customWidth="1"/>
    <col min="13331" max="13331" width="15.7109375" style="180" customWidth="1"/>
    <col min="13332" max="13568" width="11.42578125" style="180"/>
    <col min="13569" max="13569" width="5.7109375" style="180" customWidth="1"/>
    <col min="13570" max="13570" width="30.7109375" style="180" customWidth="1"/>
    <col min="13571" max="13571" width="10.7109375" style="180" customWidth="1"/>
    <col min="13572" max="13574" width="11.42578125" style="180"/>
    <col min="13575" max="13575" width="13.28515625" style="180" customWidth="1"/>
    <col min="13576" max="13577" width="10.7109375" style="180" customWidth="1"/>
    <col min="13578" max="13578" width="7.7109375" style="180" customWidth="1"/>
    <col min="13579" max="13579" width="15.85546875" style="180" customWidth="1"/>
    <col min="13580" max="13580" width="25.7109375" style="180" customWidth="1"/>
    <col min="13581" max="13581" width="10.7109375" style="180" customWidth="1"/>
    <col min="13582" max="13582" width="12.7109375" style="180" customWidth="1"/>
    <col min="13583" max="13583" width="25.7109375" style="180" customWidth="1"/>
    <col min="13584" max="13584" width="20.7109375" style="180" customWidth="1"/>
    <col min="13585" max="13585" width="11.7109375" style="180" customWidth="1"/>
    <col min="13586" max="13586" width="20" style="180" customWidth="1"/>
    <col min="13587" max="13587" width="15.7109375" style="180" customWidth="1"/>
    <col min="13588" max="13824" width="11.42578125" style="180"/>
    <col min="13825" max="13825" width="5.7109375" style="180" customWidth="1"/>
    <col min="13826" max="13826" width="30.7109375" style="180" customWidth="1"/>
    <col min="13827" max="13827" width="10.7109375" style="180" customWidth="1"/>
    <col min="13828" max="13830" width="11.42578125" style="180"/>
    <col min="13831" max="13831" width="13.28515625" style="180" customWidth="1"/>
    <col min="13832" max="13833" width="10.7109375" style="180" customWidth="1"/>
    <col min="13834" max="13834" width="7.7109375" style="180" customWidth="1"/>
    <col min="13835" max="13835" width="15.85546875" style="180" customWidth="1"/>
    <col min="13836" max="13836" width="25.7109375" style="180" customWidth="1"/>
    <col min="13837" max="13837" width="10.7109375" style="180" customWidth="1"/>
    <col min="13838" max="13838" width="12.7109375" style="180" customWidth="1"/>
    <col min="13839" max="13839" width="25.7109375" style="180" customWidth="1"/>
    <col min="13840" max="13840" width="20.7109375" style="180" customWidth="1"/>
    <col min="13841" max="13841" width="11.7109375" style="180" customWidth="1"/>
    <col min="13842" max="13842" width="20" style="180" customWidth="1"/>
    <col min="13843" max="13843" width="15.7109375" style="180" customWidth="1"/>
    <col min="13844" max="14080" width="11.42578125" style="180"/>
    <col min="14081" max="14081" width="5.7109375" style="180" customWidth="1"/>
    <col min="14082" max="14082" width="30.7109375" style="180" customWidth="1"/>
    <col min="14083" max="14083" width="10.7109375" style="180" customWidth="1"/>
    <col min="14084" max="14086" width="11.42578125" style="180"/>
    <col min="14087" max="14087" width="13.28515625" style="180" customWidth="1"/>
    <col min="14088" max="14089" width="10.7109375" style="180" customWidth="1"/>
    <col min="14090" max="14090" width="7.7109375" style="180" customWidth="1"/>
    <col min="14091" max="14091" width="15.85546875" style="180" customWidth="1"/>
    <col min="14092" max="14092" width="25.7109375" style="180" customWidth="1"/>
    <col min="14093" max="14093" width="10.7109375" style="180" customWidth="1"/>
    <col min="14094" max="14094" width="12.7109375" style="180" customWidth="1"/>
    <col min="14095" max="14095" width="25.7109375" style="180" customWidth="1"/>
    <col min="14096" max="14096" width="20.7109375" style="180" customWidth="1"/>
    <col min="14097" max="14097" width="11.7109375" style="180" customWidth="1"/>
    <col min="14098" max="14098" width="20" style="180" customWidth="1"/>
    <col min="14099" max="14099" width="15.7109375" style="180" customWidth="1"/>
    <col min="14100" max="14336" width="11.42578125" style="180"/>
    <col min="14337" max="14337" width="5.7109375" style="180" customWidth="1"/>
    <col min="14338" max="14338" width="30.7109375" style="180" customWidth="1"/>
    <col min="14339" max="14339" width="10.7109375" style="180" customWidth="1"/>
    <col min="14340" max="14342" width="11.42578125" style="180"/>
    <col min="14343" max="14343" width="13.28515625" style="180" customWidth="1"/>
    <col min="14344" max="14345" width="10.7109375" style="180" customWidth="1"/>
    <col min="14346" max="14346" width="7.7109375" style="180" customWidth="1"/>
    <col min="14347" max="14347" width="15.85546875" style="180" customWidth="1"/>
    <col min="14348" max="14348" width="25.7109375" style="180" customWidth="1"/>
    <col min="14349" max="14349" width="10.7109375" style="180" customWidth="1"/>
    <col min="14350" max="14350" width="12.7109375" style="180" customWidth="1"/>
    <col min="14351" max="14351" width="25.7109375" style="180" customWidth="1"/>
    <col min="14352" max="14352" width="20.7109375" style="180" customWidth="1"/>
    <col min="14353" max="14353" width="11.7109375" style="180" customWidth="1"/>
    <col min="14354" max="14354" width="20" style="180" customWidth="1"/>
    <col min="14355" max="14355" width="15.7109375" style="180" customWidth="1"/>
    <col min="14356" max="14592" width="11.42578125" style="180"/>
    <col min="14593" max="14593" width="5.7109375" style="180" customWidth="1"/>
    <col min="14594" max="14594" width="30.7109375" style="180" customWidth="1"/>
    <col min="14595" max="14595" width="10.7109375" style="180" customWidth="1"/>
    <col min="14596" max="14598" width="11.42578125" style="180"/>
    <col min="14599" max="14599" width="13.28515625" style="180" customWidth="1"/>
    <col min="14600" max="14601" width="10.7109375" style="180" customWidth="1"/>
    <col min="14602" max="14602" width="7.7109375" style="180" customWidth="1"/>
    <col min="14603" max="14603" width="15.85546875" style="180" customWidth="1"/>
    <col min="14604" max="14604" width="25.7109375" style="180" customWidth="1"/>
    <col min="14605" max="14605" width="10.7109375" style="180" customWidth="1"/>
    <col min="14606" max="14606" width="12.7109375" style="180" customWidth="1"/>
    <col min="14607" max="14607" width="25.7109375" style="180" customWidth="1"/>
    <col min="14608" max="14608" width="20.7109375" style="180" customWidth="1"/>
    <col min="14609" max="14609" width="11.7109375" style="180" customWidth="1"/>
    <col min="14610" max="14610" width="20" style="180" customWidth="1"/>
    <col min="14611" max="14611" width="15.7109375" style="180" customWidth="1"/>
    <col min="14612" max="14848" width="11.42578125" style="180"/>
    <col min="14849" max="14849" width="5.7109375" style="180" customWidth="1"/>
    <col min="14850" max="14850" width="30.7109375" style="180" customWidth="1"/>
    <col min="14851" max="14851" width="10.7109375" style="180" customWidth="1"/>
    <col min="14852" max="14854" width="11.42578125" style="180"/>
    <col min="14855" max="14855" width="13.28515625" style="180" customWidth="1"/>
    <col min="14856" max="14857" width="10.7109375" style="180" customWidth="1"/>
    <col min="14858" max="14858" width="7.7109375" style="180" customWidth="1"/>
    <col min="14859" max="14859" width="15.85546875" style="180" customWidth="1"/>
    <col min="14860" max="14860" width="25.7109375" style="180" customWidth="1"/>
    <col min="14861" max="14861" width="10.7109375" style="180" customWidth="1"/>
    <col min="14862" max="14862" width="12.7109375" style="180" customWidth="1"/>
    <col min="14863" max="14863" width="25.7109375" style="180" customWidth="1"/>
    <col min="14864" max="14864" width="20.7109375" style="180" customWidth="1"/>
    <col min="14865" max="14865" width="11.7109375" style="180" customWidth="1"/>
    <col min="14866" max="14866" width="20" style="180" customWidth="1"/>
    <col min="14867" max="14867" width="15.7109375" style="180" customWidth="1"/>
    <col min="14868" max="15104" width="11.42578125" style="180"/>
    <col min="15105" max="15105" width="5.7109375" style="180" customWidth="1"/>
    <col min="15106" max="15106" width="30.7109375" style="180" customWidth="1"/>
    <col min="15107" max="15107" width="10.7109375" style="180" customWidth="1"/>
    <col min="15108" max="15110" width="11.42578125" style="180"/>
    <col min="15111" max="15111" width="13.28515625" style="180" customWidth="1"/>
    <col min="15112" max="15113" width="10.7109375" style="180" customWidth="1"/>
    <col min="15114" max="15114" width="7.7109375" style="180" customWidth="1"/>
    <col min="15115" max="15115" width="15.85546875" style="180" customWidth="1"/>
    <col min="15116" max="15116" width="25.7109375" style="180" customWidth="1"/>
    <col min="15117" max="15117" width="10.7109375" style="180" customWidth="1"/>
    <col min="15118" max="15118" width="12.7109375" style="180" customWidth="1"/>
    <col min="15119" max="15119" width="25.7109375" style="180" customWidth="1"/>
    <col min="15120" max="15120" width="20.7109375" style="180" customWidth="1"/>
    <col min="15121" max="15121" width="11.7109375" style="180" customWidth="1"/>
    <col min="15122" max="15122" width="20" style="180" customWidth="1"/>
    <col min="15123" max="15123" width="15.7109375" style="180" customWidth="1"/>
    <col min="15124" max="15360" width="11.42578125" style="180"/>
    <col min="15361" max="15361" width="5.7109375" style="180" customWidth="1"/>
    <col min="15362" max="15362" width="30.7109375" style="180" customWidth="1"/>
    <col min="15363" max="15363" width="10.7109375" style="180" customWidth="1"/>
    <col min="15364" max="15366" width="11.42578125" style="180"/>
    <col min="15367" max="15367" width="13.28515625" style="180" customWidth="1"/>
    <col min="15368" max="15369" width="10.7109375" style="180" customWidth="1"/>
    <col min="15370" max="15370" width="7.7109375" style="180" customWidth="1"/>
    <col min="15371" max="15371" width="15.85546875" style="180" customWidth="1"/>
    <col min="15372" max="15372" width="25.7109375" style="180" customWidth="1"/>
    <col min="15373" max="15373" width="10.7109375" style="180" customWidth="1"/>
    <col min="15374" max="15374" width="12.7109375" style="180" customWidth="1"/>
    <col min="15375" max="15375" width="25.7109375" style="180" customWidth="1"/>
    <col min="15376" max="15376" width="20.7109375" style="180" customWidth="1"/>
    <col min="15377" max="15377" width="11.7109375" style="180" customWidth="1"/>
    <col min="15378" max="15378" width="20" style="180" customWidth="1"/>
    <col min="15379" max="15379" width="15.7109375" style="180" customWidth="1"/>
    <col min="15380" max="15616" width="11.42578125" style="180"/>
    <col min="15617" max="15617" width="5.7109375" style="180" customWidth="1"/>
    <col min="15618" max="15618" width="30.7109375" style="180" customWidth="1"/>
    <col min="15619" max="15619" width="10.7109375" style="180" customWidth="1"/>
    <col min="15620" max="15622" width="11.42578125" style="180"/>
    <col min="15623" max="15623" width="13.28515625" style="180" customWidth="1"/>
    <col min="15624" max="15625" width="10.7109375" style="180" customWidth="1"/>
    <col min="15626" max="15626" width="7.7109375" style="180" customWidth="1"/>
    <col min="15627" max="15627" width="15.85546875" style="180" customWidth="1"/>
    <col min="15628" max="15628" width="25.7109375" style="180" customWidth="1"/>
    <col min="15629" max="15629" width="10.7109375" style="180" customWidth="1"/>
    <col min="15630" max="15630" width="12.7109375" style="180" customWidth="1"/>
    <col min="15631" max="15631" width="25.7109375" style="180" customWidth="1"/>
    <col min="15632" max="15632" width="20.7109375" style="180" customWidth="1"/>
    <col min="15633" max="15633" width="11.7109375" style="180" customWidth="1"/>
    <col min="15634" max="15634" width="20" style="180" customWidth="1"/>
    <col min="15635" max="15635" width="15.7109375" style="180" customWidth="1"/>
    <col min="15636" max="15872" width="11.42578125" style="180"/>
    <col min="15873" max="15873" width="5.7109375" style="180" customWidth="1"/>
    <col min="15874" max="15874" width="30.7109375" style="180" customWidth="1"/>
    <col min="15875" max="15875" width="10.7109375" style="180" customWidth="1"/>
    <col min="15876" max="15878" width="11.42578125" style="180"/>
    <col min="15879" max="15879" width="13.28515625" style="180" customWidth="1"/>
    <col min="15880" max="15881" width="10.7109375" style="180" customWidth="1"/>
    <col min="15882" max="15882" width="7.7109375" style="180" customWidth="1"/>
    <col min="15883" max="15883" width="15.85546875" style="180" customWidth="1"/>
    <col min="15884" max="15884" width="25.7109375" style="180" customWidth="1"/>
    <col min="15885" max="15885" width="10.7109375" style="180" customWidth="1"/>
    <col min="15886" max="15886" width="12.7109375" style="180" customWidth="1"/>
    <col min="15887" max="15887" width="25.7109375" style="180" customWidth="1"/>
    <col min="15888" max="15888" width="20.7109375" style="180" customWidth="1"/>
    <col min="15889" max="15889" width="11.7109375" style="180" customWidth="1"/>
    <col min="15890" max="15890" width="20" style="180" customWidth="1"/>
    <col min="15891" max="15891" width="15.7109375" style="180" customWidth="1"/>
    <col min="15892" max="16128" width="11.42578125" style="180"/>
    <col min="16129" max="16129" width="5.7109375" style="180" customWidth="1"/>
    <col min="16130" max="16130" width="30.7109375" style="180" customWidth="1"/>
    <col min="16131" max="16131" width="10.7109375" style="180" customWidth="1"/>
    <col min="16132" max="16134" width="11.42578125" style="180"/>
    <col min="16135" max="16135" width="13.28515625" style="180" customWidth="1"/>
    <col min="16136" max="16137" width="10.7109375" style="180" customWidth="1"/>
    <col min="16138" max="16138" width="7.7109375" style="180" customWidth="1"/>
    <col min="16139" max="16139" width="15.85546875" style="180" customWidth="1"/>
    <col min="16140" max="16140" width="25.7109375" style="180" customWidth="1"/>
    <col min="16141" max="16141" width="10.7109375" style="180" customWidth="1"/>
    <col min="16142" max="16142" width="12.7109375" style="180" customWidth="1"/>
    <col min="16143" max="16143" width="25.7109375" style="180" customWidth="1"/>
    <col min="16144" max="16144" width="20.7109375" style="180" customWidth="1"/>
    <col min="16145" max="16145" width="11.7109375" style="180" customWidth="1"/>
    <col min="16146" max="16146" width="20" style="180" customWidth="1"/>
    <col min="16147" max="16147" width="15.7109375" style="180" customWidth="1"/>
    <col min="16148" max="16384" width="11.42578125" style="180"/>
  </cols>
  <sheetData>
    <row r="1" spans="1:19" ht="66" customHeight="1" thickTop="1">
      <c r="A1" s="457"/>
      <c r="B1" s="458" t="s">
        <v>222</v>
      </c>
      <c r="C1" s="459"/>
      <c r="D1" s="460"/>
      <c r="E1" s="460"/>
      <c r="F1" s="460"/>
      <c r="G1" s="460"/>
      <c r="H1" s="460"/>
      <c r="I1" s="460"/>
      <c r="J1" s="460"/>
      <c r="K1" s="460"/>
      <c r="L1" s="460"/>
      <c r="M1" s="460"/>
      <c r="N1" s="460"/>
      <c r="O1" s="460"/>
      <c r="P1" s="460"/>
      <c r="Q1" s="460"/>
      <c r="R1" s="460"/>
      <c r="S1" s="461"/>
    </row>
    <row r="2" spans="1:19" ht="0.75" customHeight="1" thickBot="1">
      <c r="A2" s="462"/>
      <c r="B2" s="191"/>
      <c r="C2" s="191"/>
      <c r="D2" s="179"/>
      <c r="E2" s="179"/>
      <c r="F2" s="179"/>
      <c r="G2" s="179"/>
      <c r="H2" s="179"/>
      <c r="I2" s="179"/>
      <c r="J2" s="179"/>
      <c r="K2" s="179"/>
      <c r="L2" s="179"/>
      <c r="M2" s="179"/>
      <c r="N2" s="179"/>
      <c r="O2" s="179"/>
      <c r="P2" s="179"/>
      <c r="Q2" s="179"/>
      <c r="R2" s="179"/>
      <c r="S2" s="463"/>
    </row>
    <row r="3" spans="1:19" ht="28.5" customHeight="1" thickTop="1">
      <c r="A3" s="457"/>
      <c r="B3" s="464"/>
      <c r="C3" s="460"/>
      <c r="D3" s="460"/>
      <c r="E3" s="460"/>
      <c r="F3" s="460"/>
      <c r="G3" s="460"/>
      <c r="H3" s="460"/>
      <c r="I3" s="460"/>
      <c r="J3" s="460"/>
      <c r="K3" s="460"/>
      <c r="L3" s="460"/>
      <c r="M3" s="460"/>
      <c r="N3" s="460"/>
      <c r="O3" s="460"/>
      <c r="P3" s="460"/>
      <c r="Q3" s="460"/>
      <c r="R3" s="460"/>
      <c r="S3" s="461"/>
    </row>
    <row r="4" spans="1:19" ht="0.75" customHeight="1" thickBot="1">
      <c r="A4" s="465"/>
      <c r="S4" s="466"/>
    </row>
    <row r="5" spans="1:19" ht="13.5" thickTop="1">
      <c r="A5" s="1596" t="s">
        <v>223</v>
      </c>
      <c r="B5" s="1597"/>
      <c r="C5" s="1597"/>
      <c r="D5" s="1597"/>
      <c r="E5" s="1597"/>
      <c r="F5" s="1597"/>
      <c r="G5" s="1597"/>
      <c r="H5" s="1597"/>
      <c r="I5" s="467"/>
      <c r="J5" s="468" t="s">
        <v>224</v>
      </c>
      <c r="K5" s="469"/>
      <c r="L5" s="468"/>
      <c r="M5" s="468"/>
      <c r="N5" s="468"/>
      <c r="O5" s="470"/>
      <c r="P5" s="471"/>
      <c r="Q5" s="464"/>
      <c r="R5" s="464"/>
      <c r="S5" s="472"/>
    </row>
    <row r="6" spans="1:19" ht="12.75" customHeight="1">
      <c r="A6" s="1598"/>
      <c r="B6" s="1599"/>
      <c r="C6" s="1599"/>
      <c r="D6" s="1599"/>
      <c r="E6" s="1599"/>
      <c r="F6" s="1599"/>
      <c r="G6" s="1599"/>
      <c r="H6" s="1599"/>
      <c r="I6" s="473"/>
      <c r="J6" s="474"/>
      <c r="K6" s="475"/>
      <c r="L6" s="474"/>
      <c r="M6" s="476" t="s">
        <v>225</v>
      </c>
      <c r="N6" s="476"/>
      <c r="O6" s="477" t="s">
        <v>225</v>
      </c>
      <c r="P6" s="478"/>
      <c r="S6" s="466"/>
    </row>
    <row r="7" spans="1:19" ht="13.5" thickBot="1">
      <c r="A7" s="479" t="s">
        <v>226</v>
      </c>
      <c r="B7" s="480"/>
      <c r="C7" s="480" t="s">
        <v>225</v>
      </c>
      <c r="D7" s="480"/>
      <c r="E7" s="481"/>
      <c r="F7" s="480" t="s">
        <v>227</v>
      </c>
      <c r="G7" s="481"/>
      <c r="H7" s="482" t="s">
        <v>225</v>
      </c>
      <c r="I7" s="482"/>
      <c r="J7" s="483"/>
      <c r="K7" s="484"/>
      <c r="L7" s="483"/>
      <c r="M7" s="484"/>
      <c r="N7" s="484"/>
      <c r="O7" s="485"/>
      <c r="P7" s="486" t="s">
        <v>228</v>
      </c>
      <c r="Q7" s="484"/>
      <c r="R7" s="484"/>
      <c r="S7" s="485"/>
    </row>
    <row r="8" spans="1:19" ht="26.25" customHeight="1" thickTop="1">
      <c r="A8" s="1600" t="s">
        <v>229</v>
      </c>
      <c r="B8" s="1603" t="s">
        <v>230</v>
      </c>
      <c r="C8" s="1604"/>
      <c r="D8" s="1609" t="s">
        <v>231</v>
      </c>
      <c r="E8" s="1609" t="s">
        <v>232</v>
      </c>
      <c r="F8" s="1600" t="s">
        <v>233</v>
      </c>
      <c r="G8" s="1600" t="s">
        <v>234</v>
      </c>
      <c r="H8" s="1600" t="s">
        <v>235</v>
      </c>
      <c r="I8" s="1600" t="s">
        <v>236</v>
      </c>
      <c r="J8" s="1600" t="s">
        <v>237</v>
      </c>
      <c r="K8" s="1600" t="s">
        <v>238</v>
      </c>
      <c r="L8" s="1600" t="s">
        <v>239</v>
      </c>
      <c r="M8" s="487" t="s">
        <v>240</v>
      </c>
      <c r="N8" s="488"/>
      <c r="O8" s="489"/>
      <c r="P8" s="1613" t="s">
        <v>241</v>
      </c>
      <c r="Q8" s="1614"/>
      <c r="R8" s="1614"/>
      <c r="S8" s="1615"/>
    </row>
    <row r="9" spans="1:19" ht="26.1" customHeight="1">
      <c r="A9" s="1601"/>
      <c r="B9" s="1605"/>
      <c r="C9" s="1606"/>
      <c r="D9" s="1610"/>
      <c r="E9" s="1610"/>
      <c r="F9" s="1610"/>
      <c r="G9" s="1610"/>
      <c r="H9" s="1610"/>
      <c r="I9" s="1601"/>
      <c r="J9" s="1610"/>
      <c r="K9" s="1610"/>
      <c r="L9" s="1610"/>
      <c r="M9" s="1612" t="s">
        <v>242</v>
      </c>
      <c r="N9" s="1612" t="s">
        <v>243</v>
      </c>
      <c r="O9" s="1612" t="s">
        <v>244</v>
      </c>
      <c r="P9" s="1612" t="s">
        <v>245</v>
      </c>
      <c r="Q9" s="1612" t="s">
        <v>246</v>
      </c>
      <c r="R9" s="1612" t="s">
        <v>247</v>
      </c>
      <c r="S9" s="1612" t="s">
        <v>248</v>
      </c>
    </row>
    <row r="10" spans="1:19" ht="26.1" customHeight="1" thickBot="1">
      <c r="A10" s="1602"/>
      <c r="B10" s="1607"/>
      <c r="C10" s="1608"/>
      <c r="D10" s="1611"/>
      <c r="E10" s="1611"/>
      <c r="F10" s="1611"/>
      <c r="G10" s="1611"/>
      <c r="H10" s="1611"/>
      <c r="I10" s="1602"/>
      <c r="J10" s="1611"/>
      <c r="K10" s="1611"/>
      <c r="L10" s="1611"/>
      <c r="M10" s="1611"/>
      <c r="N10" s="1611"/>
      <c r="O10" s="1611"/>
      <c r="P10" s="1602"/>
      <c r="Q10" s="1602"/>
      <c r="R10" s="1602"/>
      <c r="S10" s="1602"/>
    </row>
    <row r="11" spans="1:19" ht="13.5" thickTop="1">
      <c r="A11" s="490"/>
      <c r="B11" s="258" t="s">
        <v>225</v>
      </c>
      <c r="C11" s="466"/>
      <c r="D11" s="466"/>
      <c r="E11" s="466"/>
      <c r="F11" s="491"/>
      <c r="G11" s="491"/>
      <c r="H11" s="492"/>
      <c r="I11" s="493"/>
      <c r="J11" s="491"/>
      <c r="K11" s="491"/>
      <c r="L11" s="493"/>
      <c r="M11" s="491"/>
      <c r="N11" s="491"/>
      <c r="O11" s="491"/>
      <c r="P11" s="491"/>
      <c r="Q11" s="494"/>
      <c r="R11" s="493"/>
      <c r="S11" s="491"/>
    </row>
    <row r="12" spans="1:19" ht="13.5" customHeight="1">
      <c r="A12" s="495" t="s">
        <v>225</v>
      </c>
      <c r="B12" s="495" t="s">
        <v>225</v>
      </c>
      <c r="C12" s="496"/>
      <c r="D12" s="497"/>
      <c r="E12" s="498"/>
      <c r="F12" s="497"/>
      <c r="G12" s="498"/>
      <c r="H12" s="497"/>
      <c r="I12" s="498"/>
      <c r="J12" s="498"/>
      <c r="K12" s="497"/>
      <c r="L12" s="498"/>
      <c r="M12" s="498"/>
      <c r="N12" s="498"/>
      <c r="O12" s="498"/>
      <c r="P12" s="498"/>
      <c r="Q12" s="498"/>
      <c r="R12" s="498"/>
      <c r="S12" s="496"/>
    </row>
    <row r="13" spans="1:19" ht="13.5" customHeight="1" thickBot="1">
      <c r="A13" s="499"/>
      <c r="B13" s="499"/>
      <c r="C13" s="500"/>
      <c r="D13" s="501"/>
      <c r="E13" s="502"/>
      <c r="F13" s="501"/>
      <c r="G13" s="502"/>
      <c r="H13" s="501"/>
      <c r="I13" s="502"/>
      <c r="J13" s="502"/>
      <c r="K13" s="501"/>
      <c r="L13" s="502"/>
      <c r="M13" s="502"/>
      <c r="N13" s="502"/>
      <c r="O13" s="502"/>
      <c r="P13" s="502"/>
      <c r="Q13" s="502"/>
      <c r="R13" s="502"/>
      <c r="S13" s="500"/>
    </row>
    <row r="14" spans="1:19" ht="13.5" customHeight="1" thickTop="1">
      <c r="A14" s="495"/>
      <c r="B14" s="495"/>
      <c r="C14" s="496"/>
      <c r="D14" s="503"/>
      <c r="E14" s="498"/>
      <c r="F14" s="503"/>
      <c r="G14" s="498"/>
      <c r="H14" s="503"/>
      <c r="I14" s="498"/>
      <c r="J14" s="498"/>
      <c r="K14" s="503"/>
      <c r="L14" s="498"/>
      <c r="M14" s="498"/>
      <c r="N14" s="498"/>
      <c r="O14" s="498"/>
      <c r="P14" s="498"/>
      <c r="Q14" s="503"/>
      <c r="R14" s="495"/>
      <c r="S14" s="498"/>
    </row>
    <row r="15" spans="1:19" ht="13.5" customHeight="1">
      <c r="A15" s="495" t="s">
        <v>225</v>
      </c>
      <c r="B15" s="495" t="s">
        <v>225</v>
      </c>
      <c r="C15" s="496"/>
      <c r="D15" s="497"/>
      <c r="E15" s="498"/>
      <c r="F15" s="497"/>
      <c r="G15" s="498"/>
      <c r="H15" s="497"/>
      <c r="I15" s="498"/>
      <c r="J15" s="498"/>
      <c r="K15" s="497"/>
      <c r="L15" s="498"/>
      <c r="M15" s="498"/>
      <c r="N15" s="498"/>
      <c r="O15" s="498"/>
      <c r="P15" s="498"/>
      <c r="Q15" s="497"/>
      <c r="R15" s="495"/>
      <c r="S15" s="498"/>
    </row>
    <row r="16" spans="1:19" ht="13.5" customHeight="1" thickBot="1">
      <c r="A16" s="499"/>
      <c r="B16" s="499"/>
      <c r="C16" s="500"/>
      <c r="D16" s="501"/>
      <c r="E16" s="502"/>
      <c r="F16" s="501"/>
      <c r="G16" s="502"/>
      <c r="H16" s="501"/>
      <c r="I16" s="502"/>
      <c r="J16" s="502"/>
      <c r="K16" s="501"/>
      <c r="L16" s="502"/>
      <c r="M16" s="502"/>
      <c r="N16" s="502"/>
      <c r="O16" s="502"/>
      <c r="P16" s="502"/>
      <c r="Q16" s="501"/>
      <c r="R16" s="499"/>
      <c r="S16" s="502"/>
    </row>
    <row r="17" spans="1:19" ht="13.5" customHeight="1" thickTop="1">
      <c r="A17" s="495"/>
      <c r="B17" s="495"/>
      <c r="C17" s="496"/>
      <c r="D17" s="497"/>
      <c r="E17" s="498"/>
      <c r="F17" s="497"/>
      <c r="G17" s="498"/>
      <c r="H17" s="497"/>
      <c r="I17" s="498"/>
      <c r="J17" s="498"/>
      <c r="K17" s="497"/>
      <c r="L17" s="498"/>
      <c r="M17" s="498"/>
      <c r="N17" s="498"/>
      <c r="O17" s="498"/>
      <c r="P17" s="498"/>
      <c r="Q17" s="497"/>
      <c r="R17" s="495"/>
      <c r="S17" s="498"/>
    </row>
    <row r="18" spans="1:19" ht="13.5" customHeight="1">
      <c r="A18" s="495" t="s">
        <v>225</v>
      </c>
      <c r="B18" s="495" t="s">
        <v>225</v>
      </c>
      <c r="C18" s="496"/>
      <c r="D18" s="497"/>
      <c r="E18" s="498"/>
      <c r="F18" s="497"/>
      <c r="G18" s="498"/>
      <c r="H18" s="497"/>
      <c r="I18" s="498"/>
      <c r="J18" s="498"/>
      <c r="K18" s="497"/>
      <c r="L18" s="498"/>
      <c r="M18" s="498"/>
      <c r="N18" s="498"/>
      <c r="O18" s="498"/>
      <c r="P18" s="498"/>
      <c r="Q18" s="497"/>
      <c r="R18" s="495"/>
      <c r="S18" s="498"/>
    </row>
    <row r="19" spans="1:19" ht="13.5" customHeight="1" thickBot="1">
      <c r="A19" s="499"/>
      <c r="B19" s="499"/>
      <c r="C19" s="500"/>
      <c r="D19" s="501"/>
      <c r="E19" s="502"/>
      <c r="F19" s="501"/>
      <c r="G19" s="502"/>
      <c r="H19" s="501"/>
      <c r="I19" s="502"/>
      <c r="J19" s="502"/>
      <c r="K19" s="501"/>
      <c r="L19" s="502"/>
      <c r="M19" s="502"/>
      <c r="N19" s="502"/>
      <c r="O19" s="502"/>
      <c r="P19" s="502"/>
      <c r="Q19" s="501"/>
      <c r="R19" s="499"/>
      <c r="S19" s="502"/>
    </row>
    <row r="20" spans="1:19" ht="13.5" customHeight="1" thickTop="1">
      <c r="A20" s="462"/>
      <c r="B20" s="462"/>
      <c r="C20" s="466"/>
      <c r="E20" s="504"/>
      <c r="G20" s="504"/>
      <c r="I20" s="504"/>
      <c r="J20" s="504"/>
      <c r="L20" s="504"/>
      <c r="M20" s="504"/>
      <c r="N20" s="504"/>
      <c r="O20" s="504"/>
      <c r="P20" s="504"/>
      <c r="R20" s="462"/>
      <c r="S20" s="504"/>
    </row>
    <row r="21" spans="1:19" ht="13.5" customHeight="1">
      <c r="A21" s="462"/>
      <c r="B21" s="462"/>
      <c r="C21" s="466"/>
      <c r="E21" s="504"/>
      <c r="G21" s="504"/>
      <c r="I21" s="504"/>
      <c r="J21" s="504"/>
      <c r="L21" s="504"/>
      <c r="M21" s="504"/>
      <c r="N21" s="504"/>
      <c r="O21" s="504"/>
      <c r="P21" s="504"/>
      <c r="R21" s="462"/>
      <c r="S21" s="504"/>
    </row>
    <row r="22" spans="1:19" ht="13.5" customHeight="1" thickBot="1">
      <c r="A22" s="505"/>
      <c r="B22" s="505"/>
      <c r="C22" s="506"/>
      <c r="D22" s="481"/>
      <c r="E22" s="507"/>
      <c r="F22" s="481"/>
      <c r="G22" s="507"/>
      <c r="H22" s="481"/>
      <c r="I22" s="507"/>
      <c r="J22" s="507"/>
      <c r="K22" s="481"/>
      <c r="L22" s="507"/>
      <c r="M22" s="507"/>
      <c r="N22" s="507"/>
      <c r="O22" s="507"/>
      <c r="P22" s="507"/>
      <c r="Q22" s="481"/>
      <c r="R22" s="505"/>
      <c r="S22" s="507"/>
    </row>
    <row r="23" spans="1:19" ht="13.5" customHeight="1" thickTop="1">
      <c r="A23" s="462"/>
      <c r="B23" s="462"/>
      <c r="C23" s="466"/>
      <c r="E23" s="504"/>
      <c r="G23" s="504"/>
      <c r="I23" s="504"/>
      <c r="J23" s="504"/>
      <c r="L23" s="504"/>
      <c r="M23" s="504"/>
      <c r="N23" s="504"/>
      <c r="O23" s="504"/>
      <c r="P23" s="504"/>
      <c r="R23" s="462"/>
      <c r="S23" s="504"/>
    </row>
    <row r="24" spans="1:19" ht="13.5" customHeight="1">
      <c r="A24" s="462"/>
      <c r="B24" s="462"/>
      <c r="C24" s="466"/>
      <c r="E24" s="504"/>
      <c r="G24" s="504"/>
      <c r="I24" s="504"/>
      <c r="J24" s="504"/>
      <c r="L24" s="504"/>
      <c r="M24" s="504"/>
      <c r="N24" s="504"/>
      <c r="O24" s="504"/>
      <c r="P24" s="504"/>
      <c r="R24" s="462"/>
      <c r="S24" s="504"/>
    </row>
    <row r="25" spans="1:19" ht="13.5" customHeight="1" thickBot="1">
      <c r="A25" s="505"/>
      <c r="B25" s="505"/>
      <c r="C25" s="506"/>
      <c r="D25" s="481"/>
      <c r="E25" s="507"/>
      <c r="F25" s="481"/>
      <c r="G25" s="507"/>
      <c r="H25" s="481"/>
      <c r="I25" s="507"/>
      <c r="J25" s="507"/>
      <c r="K25" s="481"/>
      <c r="L25" s="507"/>
      <c r="M25" s="507"/>
      <c r="N25" s="507"/>
      <c r="O25" s="507"/>
      <c r="P25" s="507"/>
      <c r="Q25" s="481"/>
      <c r="R25" s="505"/>
      <c r="S25" s="507"/>
    </row>
    <row r="26" spans="1:19" ht="13.5" customHeight="1" thickTop="1">
      <c r="A26" s="462"/>
      <c r="B26" s="462"/>
      <c r="C26" s="466"/>
      <c r="E26" s="504"/>
      <c r="G26" s="504"/>
      <c r="I26" s="504"/>
      <c r="J26" s="504"/>
      <c r="L26" s="504"/>
      <c r="M26" s="504"/>
      <c r="N26" s="504"/>
      <c r="O26" s="504"/>
      <c r="P26" s="504"/>
      <c r="R26" s="462"/>
      <c r="S26" s="504"/>
    </row>
    <row r="27" spans="1:19" ht="13.5" customHeight="1">
      <c r="A27" s="462"/>
      <c r="B27" s="462"/>
      <c r="C27" s="466"/>
      <c r="E27" s="504"/>
      <c r="G27" s="504"/>
      <c r="I27" s="504"/>
      <c r="J27" s="504"/>
      <c r="L27" s="504"/>
      <c r="M27" s="504"/>
      <c r="N27" s="504"/>
      <c r="O27" s="504"/>
      <c r="P27" s="504"/>
      <c r="R27" s="462"/>
      <c r="S27" s="504"/>
    </row>
    <row r="28" spans="1:19" ht="13.5" customHeight="1" thickBot="1">
      <c r="A28" s="505"/>
      <c r="B28" s="505"/>
      <c r="C28" s="506"/>
      <c r="D28" s="481"/>
      <c r="E28" s="507"/>
      <c r="F28" s="481"/>
      <c r="G28" s="507"/>
      <c r="H28" s="481"/>
      <c r="I28" s="507"/>
      <c r="J28" s="507"/>
      <c r="K28" s="481"/>
      <c r="L28" s="507"/>
      <c r="M28" s="507"/>
      <c r="N28" s="507"/>
      <c r="O28" s="507"/>
      <c r="P28" s="507"/>
      <c r="Q28" s="481"/>
      <c r="R28" s="505"/>
      <c r="S28" s="507"/>
    </row>
    <row r="29" spans="1:19" ht="13.5" customHeight="1" thickTop="1">
      <c r="A29" s="462"/>
      <c r="B29" s="462"/>
      <c r="C29" s="466"/>
      <c r="E29" s="504"/>
      <c r="G29" s="504"/>
      <c r="I29" s="504"/>
      <c r="J29" s="504"/>
      <c r="L29" s="504"/>
      <c r="M29" s="504"/>
      <c r="N29" s="504"/>
      <c r="O29" s="504"/>
      <c r="P29" s="504"/>
      <c r="R29" s="462"/>
      <c r="S29" s="504"/>
    </row>
    <row r="30" spans="1:19" ht="13.5" customHeight="1">
      <c r="A30" s="462"/>
      <c r="B30" s="462"/>
      <c r="C30" s="466"/>
      <c r="E30" s="504"/>
      <c r="G30" s="504"/>
      <c r="I30" s="504"/>
      <c r="J30" s="504"/>
      <c r="L30" s="504"/>
      <c r="M30" s="504"/>
      <c r="N30" s="504"/>
      <c r="O30" s="504"/>
      <c r="P30" s="504"/>
      <c r="R30" s="462"/>
      <c r="S30" s="504"/>
    </row>
    <row r="31" spans="1:19" ht="13.5" customHeight="1" thickBot="1">
      <c r="A31" s="505"/>
      <c r="B31" s="505"/>
      <c r="C31" s="506"/>
      <c r="D31" s="481"/>
      <c r="E31" s="507"/>
      <c r="F31" s="481"/>
      <c r="G31" s="507"/>
      <c r="H31" s="481"/>
      <c r="I31" s="507"/>
      <c r="J31" s="507"/>
      <c r="K31" s="481"/>
      <c r="L31" s="507"/>
      <c r="M31" s="507"/>
      <c r="N31" s="507"/>
      <c r="O31" s="507"/>
      <c r="P31" s="507"/>
      <c r="Q31" s="481"/>
      <c r="R31" s="505"/>
      <c r="S31" s="507"/>
    </row>
    <row r="32" spans="1:19" ht="13.5" customHeight="1" thickTop="1">
      <c r="A32" s="462"/>
      <c r="B32" s="462"/>
      <c r="C32" s="466"/>
      <c r="E32" s="504"/>
      <c r="G32" s="504"/>
      <c r="I32" s="504"/>
      <c r="J32" s="504"/>
      <c r="L32" s="504"/>
      <c r="M32" s="504"/>
      <c r="N32" s="504"/>
      <c r="O32" s="504"/>
      <c r="P32" s="504"/>
      <c r="R32" s="462"/>
      <c r="S32" s="504"/>
    </row>
    <row r="33" spans="1:19" ht="13.5" customHeight="1">
      <c r="A33" s="462"/>
      <c r="B33" s="462"/>
      <c r="C33" s="466"/>
      <c r="E33" s="504"/>
      <c r="G33" s="504"/>
      <c r="I33" s="504"/>
      <c r="J33" s="504"/>
      <c r="L33" s="504"/>
      <c r="M33" s="504"/>
      <c r="N33" s="504"/>
      <c r="O33" s="504"/>
      <c r="P33" s="504"/>
      <c r="R33" s="462"/>
      <c r="S33" s="504"/>
    </row>
    <row r="34" spans="1:19" ht="13.5" customHeight="1" thickBot="1">
      <c r="A34" s="505"/>
      <c r="B34" s="505"/>
      <c r="C34" s="506"/>
      <c r="D34" s="481"/>
      <c r="E34" s="507"/>
      <c r="F34" s="481"/>
      <c r="G34" s="507"/>
      <c r="H34" s="481"/>
      <c r="I34" s="507"/>
      <c r="J34" s="507"/>
      <c r="K34" s="481"/>
      <c r="L34" s="507"/>
      <c r="M34" s="507"/>
      <c r="N34" s="507"/>
      <c r="O34" s="507"/>
      <c r="P34" s="507"/>
      <c r="Q34" s="481"/>
      <c r="R34" s="505"/>
      <c r="S34" s="507"/>
    </row>
    <row r="35" spans="1:19" ht="13.5" customHeight="1" thickTop="1">
      <c r="A35" s="462"/>
      <c r="B35" s="462"/>
      <c r="C35" s="466"/>
      <c r="E35" s="504"/>
      <c r="G35" s="504"/>
      <c r="I35" s="504"/>
      <c r="J35" s="504"/>
      <c r="L35" s="504"/>
      <c r="M35" s="504"/>
      <c r="N35" s="504"/>
      <c r="O35" s="504"/>
      <c r="P35" s="504"/>
      <c r="R35" s="462"/>
      <c r="S35" s="504"/>
    </row>
    <row r="36" spans="1:19" ht="13.5" customHeight="1">
      <c r="A36" s="462"/>
      <c r="B36" s="462"/>
      <c r="C36" s="466"/>
      <c r="E36" s="504"/>
      <c r="G36" s="504"/>
      <c r="I36" s="504"/>
      <c r="J36" s="504"/>
      <c r="L36" s="504"/>
      <c r="M36" s="504"/>
      <c r="N36" s="504"/>
      <c r="O36" s="504"/>
      <c r="P36" s="504"/>
      <c r="R36" s="462"/>
      <c r="S36" s="504"/>
    </row>
    <row r="37" spans="1:19" ht="13.5" customHeight="1" thickBot="1">
      <c r="A37" s="505"/>
      <c r="B37" s="505"/>
      <c r="C37" s="506"/>
      <c r="D37" s="481"/>
      <c r="E37" s="507"/>
      <c r="F37" s="481"/>
      <c r="G37" s="507"/>
      <c r="H37" s="481"/>
      <c r="I37" s="507"/>
      <c r="J37" s="507"/>
      <c r="K37" s="481"/>
      <c r="L37" s="507"/>
      <c r="M37" s="507"/>
      <c r="N37" s="507"/>
      <c r="O37" s="507"/>
      <c r="P37" s="507"/>
      <c r="Q37" s="481"/>
      <c r="R37" s="505"/>
      <c r="S37" s="507"/>
    </row>
    <row r="38" spans="1:19" ht="13.5" customHeight="1" thickTop="1">
      <c r="A38" s="462"/>
      <c r="B38" s="462"/>
      <c r="C38" s="466"/>
      <c r="E38" s="504"/>
      <c r="G38" s="504"/>
      <c r="I38" s="504"/>
      <c r="J38" s="504"/>
      <c r="L38" s="504"/>
      <c r="M38" s="504"/>
      <c r="N38" s="504"/>
      <c r="O38" s="504"/>
      <c r="P38" s="504"/>
      <c r="R38" s="462"/>
      <c r="S38" s="504"/>
    </row>
    <row r="39" spans="1:19" ht="13.5" customHeight="1">
      <c r="A39" s="462"/>
      <c r="B39" s="462"/>
      <c r="C39" s="466"/>
      <c r="E39" s="504"/>
      <c r="G39" s="504"/>
      <c r="I39" s="504"/>
      <c r="J39" s="504"/>
      <c r="L39" s="504"/>
      <c r="M39" s="504"/>
      <c r="N39" s="504"/>
      <c r="O39" s="504"/>
      <c r="P39" s="504"/>
      <c r="R39" s="462"/>
      <c r="S39" s="504"/>
    </row>
    <row r="40" spans="1:19" ht="13.5" customHeight="1" thickBot="1">
      <c r="A40" s="505"/>
      <c r="B40" s="505"/>
      <c r="C40" s="506"/>
      <c r="D40" s="481"/>
      <c r="E40" s="507"/>
      <c r="F40" s="481"/>
      <c r="G40" s="507"/>
      <c r="H40" s="481"/>
      <c r="I40" s="507"/>
      <c r="J40" s="507"/>
      <c r="K40" s="481"/>
      <c r="L40" s="507"/>
      <c r="M40" s="507"/>
      <c r="N40" s="507"/>
      <c r="O40" s="507"/>
      <c r="P40" s="507"/>
      <c r="Q40" s="481"/>
      <c r="R40" s="505"/>
      <c r="S40" s="507"/>
    </row>
    <row r="41" spans="1:19" ht="13.5" customHeight="1" thickTop="1">
      <c r="A41" s="462"/>
      <c r="B41" s="462"/>
      <c r="C41" s="466"/>
      <c r="E41" s="504"/>
      <c r="G41" s="504"/>
      <c r="I41" s="504"/>
      <c r="J41" s="504"/>
      <c r="L41" s="504"/>
      <c r="M41" s="504"/>
      <c r="N41" s="504"/>
      <c r="O41" s="504"/>
      <c r="P41" s="504"/>
      <c r="R41" s="462"/>
      <c r="S41" s="504"/>
    </row>
    <row r="42" spans="1:19" ht="13.5" customHeight="1">
      <c r="A42" s="462"/>
      <c r="B42" s="462"/>
      <c r="C42" s="466"/>
      <c r="E42" s="504"/>
      <c r="G42" s="504"/>
      <c r="I42" s="504"/>
      <c r="J42" s="504"/>
      <c r="L42" s="504"/>
      <c r="M42" s="504"/>
      <c r="N42" s="504"/>
      <c r="O42" s="504"/>
      <c r="P42" s="504"/>
      <c r="R42" s="462"/>
      <c r="S42" s="504"/>
    </row>
    <row r="43" spans="1:19" ht="13.5" thickBot="1">
      <c r="A43" s="505"/>
      <c r="B43" s="505"/>
      <c r="C43" s="506"/>
      <c r="D43" s="481"/>
      <c r="E43" s="507"/>
      <c r="F43" s="481"/>
      <c r="G43" s="507"/>
      <c r="H43" s="481"/>
      <c r="I43" s="507"/>
      <c r="J43" s="507"/>
      <c r="K43" s="481"/>
      <c r="L43" s="507"/>
      <c r="M43" s="507"/>
      <c r="N43" s="507"/>
      <c r="O43" s="507"/>
      <c r="P43" s="507"/>
      <c r="Q43" s="481"/>
      <c r="R43" s="505"/>
      <c r="S43" s="507"/>
    </row>
    <row r="44" spans="1:19" ht="13.5" customHeight="1" thickTop="1">
      <c r="A44" s="462"/>
      <c r="B44" s="462"/>
      <c r="C44" s="466"/>
      <c r="E44" s="504"/>
      <c r="G44" s="504"/>
      <c r="I44" s="504"/>
      <c r="J44" s="504"/>
      <c r="L44" s="504"/>
      <c r="M44" s="504"/>
      <c r="N44" s="504"/>
      <c r="O44" s="504"/>
      <c r="P44" s="504"/>
      <c r="R44" s="462"/>
      <c r="S44" s="504"/>
    </row>
    <row r="45" spans="1:19" ht="13.5" customHeight="1">
      <c r="A45" s="462"/>
      <c r="B45" s="462"/>
      <c r="C45" s="466"/>
      <c r="E45" s="504"/>
      <c r="G45" s="504"/>
      <c r="I45" s="504"/>
      <c r="J45" s="504"/>
      <c r="L45" s="504"/>
      <c r="M45" s="504"/>
      <c r="N45" s="504"/>
      <c r="O45" s="504"/>
      <c r="P45" s="504"/>
      <c r="R45" s="462"/>
      <c r="S45" s="504"/>
    </row>
    <row r="46" spans="1:19" ht="13.5" customHeight="1" thickBot="1">
      <c r="A46" s="505"/>
      <c r="B46" s="505"/>
      <c r="C46" s="506"/>
      <c r="D46" s="481"/>
      <c r="E46" s="507"/>
      <c r="F46" s="481"/>
      <c r="G46" s="507"/>
      <c r="H46" s="481"/>
      <c r="I46" s="507"/>
      <c r="J46" s="507"/>
      <c r="K46" s="481"/>
      <c r="L46" s="507"/>
      <c r="M46" s="507"/>
      <c r="N46" s="507"/>
      <c r="O46" s="507"/>
      <c r="P46" s="507"/>
      <c r="Q46" s="481"/>
      <c r="R46" s="505"/>
      <c r="S46" s="507"/>
    </row>
    <row r="47" spans="1:19" ht="13.5" customHeight="1" thickTop="1">
      <c r="A47" s="462"/>
      <c r="B47" s="462"/>
      <c r="C47" s="466"/>
      <c r="E47" s="504"/>
      <c r="G47" s="504"/>
      <c r="I47" s="504"/>
      <c r="J47" s="504"/>
      <c r="L47" s="504"/>
      <c r="M47" s="504"/>
      <c r="N47" s="504"/>
      <c r="O47" s="504"/>
      <c r="P47" s="504"/>
      <c r="R47" s="462"/>
      <c r="S47" s="504"/>
    </row>
    <row r="48" spans="1:19" ht="13.5" customHeight="1">
      <c r="A48" s="462"/>
      <c r="B48" s="462"/>
      <c r="C48" s="466"/>
      <c r="E48" s="504"/>
      <c r="G48" s="504"/>
      <c r="I48" s="504"/>
      <c r="J48" s="504"/>
      <c r="L48" s="504"/>
      <c r="M48" s="504"/>
      <c r="N48" s="504"/>
      <c r="O48" s="504"/>
      <c r="P48" s="504"/>
      <c r="R48" s="462"/>
      <c r="S48" s="504"/>
    </row>
    <row r="49" spans="1:19" ht="13.5" customHeight="1" thickBot="1">
      <c r="A49" s="505"/>
      <c r="B49" s="505"/>
      <c r="C49" s="506"/>
      <c r="D49" s="481"/>
      <c r="E49" s="507"/>
      <c r="F49" s="481"/>
      <c r="G49" s="507"/>
      <c r="H49" s="481"/>
      <c r="I49" s="507"/>
      <c r="J49" s="507"/>
      <c r="K49" s="481"/>
      <c r="L49" s="507"/>
      <c r="M49" s="507"/>
      <c r="N49" s="507"/>
      <c r="O49" s="507"/>
      <c r="P49" s="507"/>
      <c r="Q49" s="481"/>
      <c r="R49" s="505"/>
      <c r="S49" s="507"/>
    </row>
    <row r="50" spans="1:19" ht="13.5" customHeight="1" thickTop="1">
      <c r="A50" s="462"/>
      <c r="B50" s="462"/>
      <c r="C50" s="466"/>
      <c r="D50" s="258"/>
      <c r="E50" s="504"/>
      <c r="F50" s="258"/>
      <c r="G50" s="504"/>
      <c r="H50" s="258"/>
      <c r="I50" s="504"/>
      <c r="J50" s="504"/>
      <c r="K50" s="258"/>
      <c r="L50" s="504"/>
      <c r="M50" s="504"/>
      <c r="N50" s="504"/>
      <c r="O50" s="504"/>
      <c r="P50" s="504"/>
      <c r="Q50" s="258"/>
      <c r="R50" s="462"/>
      <c r="S50" s="504"/>
    </row>
    <row r="51" spans="1:19" ht="13.5" customHeight="1">
      <c r="A51" s="462"/>
      <c r="B51" s="462"/>
      <c r="C51" s="466"/>
      <c r="E51" s="504"/>
      <c r="G51" s="504"/>
      <c r="I51" s="504"/>
      <c r="J51" s="504"/>
      <c r="L51" s="504"/>
      <c r="M51" s="504"/>
      <c r="N51" s="504"/>
      <c r="O51" s="504"/>
      <c r="P51" s="504"/>
      <c r="R51" s="462"/>
      <c r="S51" s="504"/>
    </row>
    <row r="52" spans="1:19" ht="13.5" customHeight="1" thickBot="1">
      <c r="A52" s="505"/>
      <c r="B52" s="505"/>
      <c r="C52" s="506"/>
      <c r="D52" s="481"/>
      <c r="E52" s="507"/>
      <c r="F52" s="481"/>
      <c r="G52" s="507"/>
      <c r="H52" s="481"/>
      <c r="I52" s="507"/>
      <c r="J52" s="507"/>
      <c r="K52" s="481"/>
      <c r="L52" s="507"/>
      <c r="M52" s="507"/>
      <c r="N52" s="507"/>
      <c r="O52" s="507"/>
      <c r="P52" s="507"/>
      <c r="Q52" s="481"/>
      <c r="R52" s="505"/>
      <c r="S52" s="507"/>
    </row>
    <row r="53" spans="1:19" ht="13.5" customHeight="1" thickTop="1">
      <c r="A53" s="462"/>
      <c r="B53" s="462"/>
      <c r="C53" s="466"/>
      <c r="E53" s="504"/>
      <c r="G53" s="504"/>
      <c r="I53" s="504"/>
      <c r="J53" s="504"/>
      <c r="L53" s="504"/>
      <c r="M53" s="504"/>
      <c r="N53" s="504"/>
      <c r="O53" s="504"/>
      <c r="P53" s="504"/>
      <c r="R53" s="462"/>
      <c r="S53" s="504"/>
    </row>
    <row r="54" spans="1:19" ht="13.5" customHeight="1">
      <c r="A54" s="462"/>
      <c r="B54" s="462"/>
      <c r="C54" s="466"/>
      <c r="E54" s="504"/>
      <c r="G54" s="504"/>
      <c r="I54" s="504"/>
      <c r="J54" s="504"/>
      <c r="L54" s="504"/>
      <c r="M54" s="504"/>
      <c r="N54" s="504"/>
      <c r="O54" s="504"/>
      <c r="P54" s="504"/>
      <c r="R54" s="462"/>
      <c r="S54" s="504"/>
    </row>
    <row r="55" spans="1:19" ht="13.5" customHeight="1" thickBot="1">
      <c r="A55" s="505"/>
      <c r="B55" s="505"/>
      <c r="C55" s="506"/>
      <c r="D55" s="481"/>
      <c r="E55" s="507"/>
      <c r="F55" s="481"/>
      <c r="G55" s="507"/>
      <c r="H55" s="481"/>
      <c r="I55" s="507"/>
      <c r="J55" s="507"/>
      <c r="K55" s="481"/>
      <c r="L55" s="507"/>
      <c r="M55" s="507"/>
      <c r="N55" s="507"/>
      <c r="O55" s="507"/>
      <c r="P55" s="507"/>
      <c r="Q55" s="481"/>
      <c r="R55" s="505"/>
      <c r="S55" s="507"/>
    </row>
    <row r="56" spans="1:19" ht="13.5" thickTop="1">
      <c r="A56" s="462"/>
      <c r="C56" s="464"/>
      <c r="F56" s="464"/>
      <c r="G56" s="464"/>
      <c r="M56" s="457"/>
      <c r="S56" s="466"/>
    </row>
    <row r="57" spans="1:19">
      <c r="A57" s="462"/>
      <c r="B57" s="508" t="s">
        <v>249</v>
      </c>
      <c r="C57" s="503" t="s">
        <v>225</v>
      </c>
      <c r="F57" s="258"/>
      <c r="G57" s="508"/>
      <c r="J57" s="497" t="s">
        <v>225</v>
      </c>
      <c r="K57" s="180" t="s">
        <v>225</v>
      </c>
      <c r="M57" s="509"/>
      <c r="N57" s="508" t="s">
        <v>250</v>
      </c>
      <c r="S57" s="466"/>
    </row>
    <row r="58" spans="1:19" ht="13.5" thickBot="1">
      <c r="A58" s="505"/>
      <c r="B58" s="480" t="s">
        <v>225</v>
      </c>
      <c r="C58" s="481"/>
      <c r="D58" s="481"/>
      <c r="E58" s="481"/>
      <c r="F58" s="481"/>
      <c r="G58" s="480"/>
      <c r="H58" s="480"/>
      <c r="I58" s="480"/>
      <c r="J58" s="480"/>
      <c r="K58" s="481"/>
      <c r="L58" s="481"/>
      <c r="M58" s="510" t="s">
        <v>225</v>
      </c>
      <c r="N58" s="481"/>
      <c r="O58" s="481"/>
      <c r="P58" s="481"/>
      <c r="Q58" s="481"/>
      <c r="R58" s="481"/>
      <c r="S58" s="506"/>
    </row>
    <row r="59" spans="1:19" ht="13.5" thickTop="1"/>
  </sheetData>
  <mergeCells count="20">
    <mergeCell ref="R9:R10"/>
    <mergeCell ref="S9:S10"/>
    <mergeCell ref="I8:I10"/>
    <mergeCell ref="J8:J10"/>
    <mergeCell ref="K8:K10"/>
    <mergeCell ref="L8:L10"/>
    <mergeCell ref="P8:S8"/>
    <mergeCell ref="M9:M10"/>
    <mergeCell ref="N9:N10"/>
    <mergeCell ref="O9:O10"/>
    <mergeCell ref="P9:P10"/>
    <mergeCell ref="Q9:Q10"/>
    <mergeCell ref="A5:H6"/>
    <mergeCell ref="A8:A10"/>
    <mergeCell ref="B8:C10"/>
    <mergeCell ref="D8:D10"/>
    <mergeCell ref="E8:E10"/>
    <mergeCell ref="F8:F10"/>
    <mergeCell ref="G8:G10"/>
    <mergeCell ref="H8:H10"/>
  </mergeCells>
  <printOptions horizontalCentered="1" gridLinesSet="0"/>
  <pageMargins left="1.1811023622047245" right="0.39370078740157483" top="0.78740157480314965" bottom="0.78740157480314965" header="0.51181102362204722" footer="0.51181102362204722"/>
  <pageSetup paperSize="5" scale="57" orientation="landscape" horizontalDpi="120" verticalDpi="14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workbookViewId="0">
      <selection activeCell="D29" sqref="D29"/>
    </sheetView>
  </sheetViews>
  <sheetFormatPr baseColWidth="10" defaultRowHeight="12.75"/>
  <cols>
    <col min="1" max="1" width="12.7109375" style="180" customWidth="1"/>
    <col min="2" max="2" width="50.7109375" style="180" customWidth="1"/>
    <col min="3" max="3" width="8.7109375" style="513" customWidth="1"/>
    <col min="4" max="4" width="10.85546875" style="514" bestFit="1" customWidth="1"/>
    <col min="5" max="5" width="13.7109375" style="180" customWidth="1"/>
    <col min="6" max="6" width="15.5703125" style="548" bestFit="1" customWidth="1"/>
    <col min="7" max="7" width="7" style="180" bestFit="1" customWidth="1"/>
    <col min="8" max="8" width="8.5703125" style="180" bestFit="1" customWidth="1"/>
    <col min="9" max="9" width="7.42578125" style="180" bestFit="1" customWidth="1"/>
    <col min="10" max="256" width="11.42578125" style="180"/>
    <col min="257" max="257" width="12.7109375" style="180" customWidth="1"/>
    <col min="258" max="258" width="50.7109375" style="180" customWidth="1"/>
    <col min="259" max="259" width="8.7109375" style="180" customWidth="1"/>
    <col min="260" max="260" width="10.85546875" style="180" bestFit="1" customWidth="1"/>
    <col min="261" max="261" width="13.7109375" style="180" customWidth="1"/>
    <col min="262" max="262" width="15.5703125" style="180" bestFit="1" customWidth="1"/>
    <col min="263" max="263" width="7" style="180" bestFit="1" customWidth="1"/>
    <col min="264" max="264" width="8.5703125" style="180" bestFit="1" customWidth="1"/>
    <col min="265" max="265" width="7.42578125" style="180" bestFit="1" customWidth="1"/>
    <col min="266" max="512" width="11.42578125" style="180"/>
    <col min="513" max="513" width="12.7109375" style="180" customWidth="1"/>
    <col min="514" max="514" width="50.7109375" style="180" customWidth="1"/>
    <col min="515" max="515" width="8.7109375" style="180" customWidth="1"/>
    <col min="516" max="516" width="10.85546875" style="180" bestFit="1" customWidth="1"/>
    <col min="517" max="517" width="13.7109375" style="180" customWidth="1"/>
    <col min="518" max="518" width="15.5703125" style="180" bestFit="1" customWidth="1"/>
    <col min="519" max="519" width="7" style="180" bestFit="1" customWidth="1"/>
    <col min="520" max="520" width="8.5703125" style="180" bestFit="1" customWidth="1"/>
    <col min="521" max="521" width="7.42578125" style="180" bestFit="1" customWidth="1"/>
    <col min="522" max="768" width="11.42578125" style="180"/>
    <col min="769" max="769" width="12.7109375" style="180" customWidth="1"/>
    <col min="770" max="770" width="50.7109375" style="180" customWidth="1"/>
    <col min="771" max="771" width="8.7109375" style="180" customWidth="1"/>
    <col min="772" max="772" width="10.85546875" style="180" bestFit="1" customWidth="1"/>
    <col min="773" max="773" width="13.7109375" style="180" customWidth="1"/>
    <col min="774" max="774" width="15.5703125" style="180" bestFit="1" customWidth="1"/>
    <col min="775" max="775" width="7" style="180" bestFit="1" customWidth="1"/>
    <col min="776" max="776" width="8.5703125" style="180" bestFit="1" customWidth="1"/>
    <col min="777" max="777" width="7.42578125" style="180" bestFit="1" customWidth="1"/>
    <col min="778" max="1024" width="11.42578125" style="180"/>
    <col min="1025" max="1025" width="12.7109375" style="180" customWidth="1"/>
    <col min="1026" max="1026" width="50.7109375" style="180" customWidth="1"/>
    <col min="1027" max="1027" width="8.7109375" style="180" customWidth="1"/>
    <col min="1028" max="1028" width="10.85546875" style="180" bestFit="1" customWidth="1"/>
    <col min="1029" max="1029" width="13.7109375" style="180" customWidth="1"/>
    <col min="1030" max="1030" width="15.5703125" style="180" bestFit="1" customWidth="1"/>
    <col min="1031" max="1031" width="7" style="180" bestFit="1" customWidth="1"/>
    <col min="1032" max="1032" width="8.5703125" style="180" bestFit="1" customWidth="1"/>
    <col min="1033" max="1033" width="7.42578125" style="180" bestFit="1" customWidth="1"/>
    <col min="1034" max="1280" width="11.42578125" style="180"/>
    <col min="1281" max="1281" width="12.7109375" style="180" customWidth="1"/>
    <col min="1282" max="1282" width="50.7109375" style="180" customWidth="1"/>
    <col min="1283" max="1283" width="8.7109375" style="180" customWidth="1"/>
    <col min="1284" max="1284" width="10.85546875" style="180" bestFit="1" customWidth="1"/>
    <col min="1285" max="1285" width="13.7109375" style="180" customWidth="1"/>
    <col min="1286" max="1286" width="15.5703125" style="180" bestFit="1" customWidth="1"/>
    <col min="1287" max="1287" width="7" style="180" bestFit="1" customWidth="1"/>
    <col min="1288" max="1288" width="8.5703125" style="180" bestFit="1" customWidth="1"/>
    <col min="1289" max="1289" width="7.42578125" style="180" bestFit="1" customWidth="1"/>
    <col min="1290" max="1536" width="11.42578125" style="180"/>
    <col min="1537" max="1537" width="12.7109375" style="180" customWidth="1"/>
    <col min="1538" max="1538" width="50.7109375" style="180" customWidth="1"/>
    <col min="1539" max="1539" width="8.7109375" style="180" customWidth="1"/>
    <col min="1540" max="1540" width="10.85546875" style="180" bestFit="1" customWidth="1"/>
    <col min="1541" max="1541" width="13.7109375" style="180" customWidth="1"/>
    <col min="1542" max="1542" width="15.5703125" style="180" bestFit="1" customWidth="1"/>
    <col min="1543" max="1543" width="7" style="180" bestFit="1" customWidth="1"/>
    <col min="1544" max="1544" width="8.5703125" style="180" bestFit="1" customWidth="1"/>
    <col min="1545" max="1545" width="7.42578125" style="180" bestFit="1" customWidth="1"/>
    <col min="1546" max="1792" width="11.42578125" style="180"/>
    <col min="1793" max="1793" width="12.7109375" style="180" customWidth="1"/>
    <col min="1794" max="1794" width="50.7109375" style="180" customWidth="1"/>
    <col min="1795" max="1795" width="8.7109375" style="180" customWidth="1"/>
    <col min="1796" max="1796" width="10.85546875" style="180" bestFit="1" customWidth="1"/>
    <col min="1797" max="1797" width="13.7109375" style="180" customWidth="1"/>
    <col min="1798" max="1798" width="15.5703125" style="180" bestFit="1" customWidth="1"/>
    <col min="1799" max="1799" width="7" style="180" bestFit="1" customWidth="1"/>
    <col min="1800" max="1800" width="8.5703125" style="180" bestFit="1" customWidth="1"/>
    <col min="1801" max="1801" width="7.42578125" style="180" bestFit="1" customWidth="1"/>
    <col min="1802" max="2048" width="11.42578125" style="180"/>
    <col min="2049" max="2049" width="12.7109375" style="180" customWidth="1"/>
    <col min="2050" max="2050" width="50.7109375" style="180" customWidth="1"/>
    <col min="2051" max="2051" width="8.7109375" style="180" customWidth="1"/>
    <col min="2052" max="2052" width="10.85546875" style="180" bestFit="1" customWidth="1"/>
    <col min="2053" max="2053" width="13.7109375" style="180" customWidth="1"/>
    <col min="2054" max="2054" width="15.5703125" style="180" bestFit="1" customWidth="1"/>
    <col min="2055" max="2055" width="7" style="180" bestFit="1" customWidth="1"/>
    <col min="2056" max="2056" width="8.5703125" style="180" bestFit="1" customWidth="1"/>
    <col min="2057" max="2057" width="7.42578125" style="180" bestFit="1" customWidth="1"/>
    <col min="2058" max="2304" width="11.42578125" style="180"/>
    <col min="2305" max="2305" width="12.7109375" style="180" customWidth="1"/>
    <col min="2306" max="2306" width="50.7109375" style="180" customWidth="1"/>
    <col min="2307" max="2307" width="8.7109375" style="180" customWidth="1"/>
    <col min="2308" max="2308" width="10.85546875" style="180" bestFit="1" customWidth="1"/>
    <col min="2309" max="2309" width="13.7109375" style="180" customWidth="1"/>
    <col min="2310" max="2310" width="15.5703125" style="180" bestFit="1" customWidth="1"/>
    <col min="2311" max="2311" width="7" style="180" bestFit="1" customWidth="1"/>
    <col min="2312" max="2312" width="8.5703125" style="180" bestFit="1" customWidth="1"/>
    <col min="2313" max="2313" width="7.42578125" style="180" bestFit="1" customWidth="1"/>
    <col min="2314" max="2560" width="11.42578125" style="180"/>
    <col min="2561" max="2561" width="12.7109375" style="180" customWidth="1"/>
    <col min="2562" max="2562" width="50.7109375" style="180" customWidth="1"/>
    <col min="2563" max="2563" width="8.7109375" style="180" customWidth="1"/>
    <col min="2564" max="2564" width="10.85546875" style="180" bestFit="1" customWidth="1"/>
    <col min="2565" max="2565" width="13.7109375" style="180" customWidth="1"/>
    <col min="2566" max="2566" width="15.5703125" style="180" bestFit="1" customWidth="1"/>
    <col min="2567" max="2567" width="7" style="180" bestFit="1" customWidth="1"/>
    <col min="2568" max="2568" width="8.5703125" style="180" bestFit="1" customWidth="1"/>
    <col min="2569" max="2569" width="7.42578125" style="180" bestFit="1" customWidth="1"/>
    <col min="2570" max="2816" width="11.42578125" style="180"/>
    <col min="2817" max="2817" width="12.7109375" style="180" customWidth="1"/>
    <col min="2818" max="2818" width="50.7109375" style="180" customWidth="1"/>
    <col min="2819" max="2819" width="8.7109375" style="180" customWidth="1"/>
    <col min="2820" max="2820" width="10.85546875" style="180" bestFit="1" customWidth="1"/>
    <col min="2821" max="2821" width="13.7109375" style="180" customWidth="1"/>
    <col min="2822" max="2822" width="15.5703125" style="180" bestFit="1" customWidth="1"/>
    <col min="2823" max="2823" width="7" style="180" bestFit="1" customWidth="1"/>
    <col min="2824" max="2824" width="8.5703125" style="180" bestFit="1" customWidth="1"/>
    <col min="2825" max="2825" width="7.42578125" style="180" bestFit="1" customWidth="1"/>
    <col min="2826" max="3072" width="11.42578125" style="180"/>
    <col min="3073" max="3073" width="12.7109375" style="180" customWidth="1"/>
    <col min="3074" max="3074" width="50.7109375" style="180" customWidth="1"/>
    <col min="3075" max="3075" width="8.7109375" style="180" customWidth="1"/>
    <col min="3076" max="3076" width="10.85546875" style="180" bestFit="1" customWidth="1"/>
    <col min="3077" max="3077" width="13.7109375" style="180" customWidth="1"/>
    <col min="3078" max="3078" width="15.5703125" style="180" bestFit="1" customWidth="1"/>
    <col min="3079" max="3079" width="7" style="180" bestFit="1" customWidth="1"/>
    <col min="3080" max="3080" width="8.5703125" style="180" bestFit="1" customWidth="1"/>
    <col min="3081" max="3081" width="7.42578125" style="180" bestFit="1" customWidth="1"/>
    <col min="3082" max="3328" width="11.42578125" style="180"/>
    <col min="3329" max="3329" width="12.7109375" style="180" customWidth="1"/>
    <col min="3330" max="3330" width="50.7109375" style="180" customWidth="1"/>
    <col min="3331" max="3331" width="8.7109375" style="180" customWidth="1"/>
    <col min="3332" max="3332" width="10.85546875" style="180" bestFit="1" customWidth="1"/>
    <col min="3333" max="3333" width="13.7109375" style="180" customWidth="1"/>
    <col min="3334" max="3334" width="15.5703125" style="180" bestFit="1" customWidth="1"/>
    <col min="3335" max="3335" width="7" style="180" bestFit="1" customWidth="1"/>
    <col min="3336" max="3336" width="8.5703125" style="180" bestFit="1" customWidth="1"/>
    <col min="3337" max="3337" width="7.42578125" style="180" bestFit="1" customWidth="1"/>
    <col min="3338" max="3584" width="11.42578125" style="180"/>
    <col min="3585" max="3585" width="12.7109375" style="180" customWidth="1"/>
    <col min="3586" max="3586" width="50.7109375" style="180" customWidth="1"/>
    <col min="3587" max="3587" width="8.7109375" style="180" customWidth="1"/>
    <col min="3588" max="3588" width="10.85546875" style="180" bestFit="1" customWidth="1"/>
    <col min="3589" max="3589" width="13.7109375" style="180" customWidth="1"/>
    <col min="3590" max="3590" width="15.5703125" style="180" bestFit="1" customWidth="1"/>
    <col min="3591" max="3591" width="7" style="180" bestFit="1" customWidth="1"/>
    <col min="3592" max="3592" width="8.5703125" style="180" bestFit="1" customWidth="1"/>
    <col min="3593" max="3593" width="7.42578125" style="180" bestFit="1" customWidth="1"/>
    <col min="3594" max="3840" width="11.42578125" style="180"/>
    <col min="3841" max="3841" width="12.7109375" style="180" customWidth="1"/>
    <col min="3842" max="3842" width="50.7109375" style="180" customWidth="1"/>
    <col min="3843" max="3843" width="8.7109375" style="180" customWidth="1"/>
    <col min="3844" max="3844" width="10.85546875" style="180" bestFit="1" customWidth="1"/>
    <col min="3845" max="3845" width="13.7109375" style="180" customWidth="1"/>
    <col min="3846" max="3846" width="15.5703125" style="180" bestFit="1" customWidth="1"/>
    <col min="3847" max="3847" width="7" style="180" bestFit="1" customWidth="1"/>
    <col min="3848" max="3848" width="8.5703125" style="180" bestFit="1" customWidth="1"/>
    <col min="3849" max="3849" width="7.42578125" style="180" bestFit="1" customWidth="1"/>
    <col min="3850" max="4096" width="11.42578125" style="180"/>
    <col min="4097" max="4097" width="12.7109375" style="180" customWidth="1"/>
    <col min="4098" max="4098" width="50.7109375" style="180" customWidth="1"/>
    <col min="4099" max="4099" width="8.7109375" style="180" customWidth="1"/>
    <col min="4100" max="4100" width="10.85546875" style="180" bestFit="1" customWidth="1"/>
    <col min="4101" max="4101" width="13.7109375" style="180" customWidth="1"/>
    <col min="4102" max="4102" width="15.5703125" style="180" bestFit="1" customWidth="1"/>
    <col min="4103" max="4103" width="7" style="180" bestFit="1" customWidth="1"/>
    <col min="4104" max="4104" width="8.5703125" style="180" bestFit="1" customWidth="1"/>
    <col min="4105" max="4105" width="7.42578125" style="180" bestFit="1" customWidth="1"/>
    <col min="4106" max="4352" width="11.42578125" style="180"/>
    <col min="4353" max="4353" width="12.7109375" style="180" customWidth="1"/>
    <col min="4354" max="4354" width="50.7109375" style="180" customWidth="1"/>
    <col min="4355" max="4355" width="8.7109375" style="180" customWidth="1"/>
    <col min="4356" max="4356" width="10.85546875" style="180" bestFit="1" customWidth="1"/>
    <col min="4357" max="4357" width="13.7109375" style="180" customWidth="1"/>
    <col min="4358" max="4358" width="15.5703125" style="180" bestFit="1" customWidth="1"/>
    <col min="4359" max="4359" width="7" style="180" bestFit="1" customWidth="1"/>
    <col min="4360" max="4360" width="8.5703125" style="180" bestFit="1" customWidth="1"/>
    <col min="4361" max="4361" width="7.42578125" style="180" bestFit="1" customWidth="1"/>
    <col min="4362" max="4608" width="11.42578125" style="180"/>
    <col min="4609" max="4609" width="12.7109375" style="180" customWidth="1"/>
    <col min="4610" max="4610" width="50.7109375" style="180" customWidth="1"/>
    <col min="4611" max="4611" width="8.7109375" style="180" customWidth="1"/>
    <col min="4612" max="4612" width="10.85546875" style="180" bestFit="1" customWidth="1"/>
    <col min="4613" max="4613" width="13.7109375" style="180" customWidth="1"/>
    <col min="4614" max="4614" width="15.5703125" style="180" bestFit="1" customWidth="1"/>
    <col min="4615" max="4615" width="7" style="180" bestFit="1" customWidth="1"/>
    <col min="4616" max="4616" width="8.5703125" style="180" bestFit="1" customWidth="1"/>
    <col min="4617" max="4617" width="7.42578125" style="180" bestFit="1" customWidth="1"/>
    <col min="4618" max="4864" width="11.42578125" style="180"/>
    <col min="4865" max="4865" width="12.7109375" style="180" customWidth="1"/>
    <col min="4866" max="4866" width="50.7109375" style="180" customWidth="1"/>
    <col min="4867" max="4867" width="8.7109375" style="180" customWidth="1"/>
    <col min="4868" max="4868" width="10.85546875" style="180" bestFit="1" customWidth="1"/>
    <col min="4869" max="4869" width="13.7109375" style="180" customWidth="1"/>
    <col min="4870" max="4870" width="15.5703125" style="180" bestFit="1" customWidth="1"/>
    <col min="4871" max="4871" width="7" style="180" bestFit="1" customWidth="1"/>
    <col min="4872" max="4872" width="8.5703125" style="180" bestFit="1" customWidth="1"/>
    <col min="4873" max="4873" width="7.42578125" style="180" bestFit="1" customWidth="1"/>
    <col min="4874" max="5120" width="11.42578125" style="180"/>
    <col min="5121" max="5121" width="12.7109375" style="180" customWidth="1"/>
    <col min="5122" max="5122" width="50.7109375" style="180" customWidth="1"/>
    <col min="5123" max="5123" width="8.7109375" style="180" customWidth="1"/>
    <col min="5124" max="5124" width="10.85546875" style="180" bestFit="1" customWidth="1"/>
    <col min="5125" max="5125" width="13.7109375" style="180" customWidth="1"/>
    <col min="5126" max="5126" width="15.5703125" style="180" bestFit="1" customWidth="1"/>
    <col min="5127" max="5127" width="7" style="180" bestFit="1" customWidth="1"/>
    <col min="5128" max="5128" width="8.5703125" style="180" bestFit="1" customWidth="1"/>
    <col min="5129" max="5129" width="7.42578125" style="180" bestFit="1" customWidth="1"/>
    <col min="5130" max="5376" width="11.42578125" style="180"/>
    <col min="5377" max="5377" width="12.7109375" style="180" customWidth="1"/>
    <col min="5378" max="5378" width="50.7109375" style="180" customWidth="1"/>
    <col min="5379" max="5379" width="8.7109375" style="180" customWidth="1"/>
    <col min="5380" max="5380" width="10.85546875" style="180" bestFit="1" customWidth="1"/>
    <col min="5381" max="5381" width="13.7109375" style="180" customWidth="1"/>
    <col min="5382" max="5382" width="15.5703125" style="180" bestFit="1" customWidth="1"/>
    <col min="5383" max="5383" width="7" style="180" bestFit="1" customWidth="1"/>
    <col min="5384" max="5384" width="8.5703125" style="180" bestFit="1" customWidth="1"/>
    <col min="5385" max="5385" width="7.42578125" style="180" bestFit="1" customWidth="1"/>
    <col min="5386" max="5632" width="11.42578125" style="180"/>
    <col min="5633" max="5633" width="12.7109375" style="180" customWidth="1"/>
    <col min="5634" max="5634" width="50.7109375" style="180" customWidth="1"/>
    <col min="5635" max="5635" width="8.7109375" style="180" customWidth="1"/>
    <col min="5636" max="5636" width="10.85546875" style="180" bestFit="1" customWidth="1"/>
    <col min="5637" max="5637" width="13.7109375" style="180" customWidth="1"/>
    <col min="5638" max="5638" width="15.5703125" style="180" bestFit="1" customWidth="1"/>
    <col min="5639" max="5639" width="7" style="180" bestFit="1" customWidth="1"/>
    <col min="5640" max="5640" width="8.5703125" style="180" bestFit="1" customWidth="1"/>
    <col min="5641" max="5641" width="7.42578125" style="180" bestFit="1" customWidth="1"/>
    <col min="5642" max="5888" width="11.42578125" style="180"/>
    <col min="5889" max="5889" width="12.7109375" style="180" customWidth="1"/>
    <col min="5890" max="5890" width="50.7109375" style="180" customWidth="1"/>
    <col min="5891" max="5891" width="8.7109375" style="180" customWidth="1"/>
    <col min="5892" max="5892" width="10.85546875" style="180" bestFit="1" customWidth="1"/>
    <col min="5893" max="5893" width="13.7109375" style="180" customWidth="1"/>
    <col min="5894" max="5894" width="15.5703125" style="180" bestFit="1" customWidth="1"/>
    <col min="5895" max="5895" width="7" style="180" bestFit="1" customWidth="1"/>
    <col min="5896" max="5896" width="8.5703125" style="180" bestFit="1" customWidth="1"/>
    <col min="5897" max="5897" width="7.42578125" style="180" bestFit="1" customWidth="1"/>
    <col min="5898" max="6144" width="11.42578125" style="180"/>
    <col min="6145" max="6145" width="12.7109375" style="180" customWidth="1"/>
    <col min="6146" max="6146" width="50.7109375" style="180" customWidth="1"/>
    <col min="6147" max="6147" width="8.7109375" style="180" customWidth="1"/>
    <col min="6148" max="6148" width="10.85546875" style="180" bestFit="1" customWidth="1"/>
    <col min="6149" max="6149" width="13.7109375" style="180" customWidth="1"/>
    <col min="6150" max="6150" width="15.5703125" style="180" bestFit="1" customWidth="1"/>
    <col min="6151" max="6151" width="7" style="180" bestFit="1" customWidth="1"/>
    <col min="6152" max="6152" width="8.5703125" style="180" bestFit="1" customWidth="1"/>
    <col min="6153" max="6153" width="7.42578125" style="180" bestFit="1" customWidth="1"/>
    <col min="6154" max="6400" width="11.42578125" style="180"/>
    <col min="6401" max="6401" width="12.7109375" style="180" customWidth="1"/>
    <col min="6402" max="6402" width="50.7109375" style="180" customWidth="1"/>
    <col min="6403" max="6403" width="8.7109375" style="180" customWidth="1"/>
    <col min="6404" max="6404" width="10.85546875" style="180" bestFit="1" customWidth="1"/>
    <col min="6405" max="6405" width="13.7109375" style="180" customWidth="1"/>
    <col min="6406" max="6406" width="15.5703125" style="180" bestFit="1" customWidth="1"/>
    <col min="6407" max="6407" width="7" style="180" bestFit="1" customWidth="1"/>
    <col min="6408" max="6408" width="8.5703125" style="180" bestFit="1" customWidth="1"/>
    <col min="6409" max="6409" width="7.42578125" style="180" bestFit="1" customWidth="1"/>
    <col min="6410" max="6656" width="11.42578125" style="180"/>
    <col min="6657" max="6657" width="12.7109375" style="180" customWidth="1"/>
    <col min="6658" max="6658" width="50.7109375" style="180" customWidth="1"/>
    <col min="6659" max="6659" width="8.7109375" style="180" customWidth="1"/>
    <col min="6660" max="6660" width="10.85546875" style="180" bestFit="1" customWidth="1"/>
    <col min="6661" max="6661" width="13.7109375" style="180" customWidth="1"/>
    <col min="6662" max="6662" width="15.5703125" style="180" bestFit="1" customWidth="1"/>
    <col min="6663" max="6663" width="7" style="180" bestFit="1" customWidth="1"/>
    <col min="6664" max="6664" width="8.5703125" style="180" bestFit="1" customWidth="1"/>
    <col min="6665" max="6665" width="7.42578125" style="180" bestFit="1" customWidth="1"/>
    <col min="6666" max="6912" width="11.42578125" style="180"/>
    <col min="6913" max="6913" width="12.7109375" style="180" customWidth="1"/>
    <col min="6914" max="6914" width="50.7109375" style="180" customWidth="1"/>
    <col min="6915" max="6915" width="8.7109375" style="180" customWidth="1"/>
    <col min="6916" max="6916" width="10.85546875" style="180" bestFit="1" customWidth="1"/>
    <col min="6917" max="6917" width="13.7109375" style="180" customWidth="1"/>
    <col min="6918" max="6918" width="15.5703125" style="180" bestFit="1" customWidth="1"/>
    <col min="6919" max="6919" width="7" style="180" bestFit="1" customWidth="1"/>
    <col min="6920" max="6920" width="8.5703125" style="180" bestFit="1" customWidth="1"/>
    <col min="6921" max="6921" width="7.42578125" style="180" bestFit="1" customWidth="1"/>
    <col min="6922" max="7168" width="11.42578125" style="180"/>
    <col min="7169" max="7169" width="12.7109375" style="180" customWidth="1"/>
    <col min="7170" max="7170" width="50.7109375" style="180" customWidth="1"/>
    <col min="7171" max="7171" width="8.7109375" style="180" customWidth="1"/>
    <col min="7172" max="7172" width="10.85546875" style="180" bestFit="1" customWidth="1"/>
    <col min="7173" max="7173" width="13.7109375" style="180" customWidth="1"/>
    <col min="7174" max="7174" width="15.5703125" style="180" bestFit="1" customWidth="1"/>
    <col min="7175" max="7175" width="7" style="180" bestFit="1" customWidth="1"/>
    <col min="7176" max="7176" width="8.5703125" style="180" bestFit="1" customWidth="1"/>
    <col min="7177" max="7177" width="7.42578125" style="180" bestFit="1" customWidth="1"/>
    <col min="7178" max="7424" width="11.42578125" style="180"/>
    <col min="7425" max="7425" width="12.7109375" style="180" customWidth="1"/>
    <col min="7426" max="7426" width="50.7109375" style="180" customWidth="1"/>
    <col min="7427" max="7427" width="8.7109375" style="180" customWidth="1"/>
    <col min="7428" max="7428" width="10.85546875" style="180" bestFit="1" customWidth="1"/>
    <col min="7429" max="7429" width="13.7109375" style="180" customWidth="1"/>
    <col min="7430" max="7430" width="15.5703125" style="180" bestFit="1" customWidth="1"/>
    <col min="7431" max="7431" width="7" style="180" bestFit="1" customWidth="1"/>
    <col min="7432" max="7432" width="8.5703125" style="180" bestFit="1" customWidth="1"/>
    <col min="7433" max="7433" width="7.42578125" style="180" bestFit="1" customWidth="1"/>
    <col min="7434" max="7680" width="11.42578125" style="180"/>
    <col min="7681" max="7681" width="12.7109375" style="180" customWidth="1"/>
    <col min="7682" max="7682" width="50.7109375" style="180" customWidth="1"/>
    <col min="7683" max="7683" width="8.7109375" style="180" customWidth="1"/>
    <col min="7684" max="7684" width="10.85546875" style="180" bestFit="1" customWidth="1"/>
    <col min="7685" max="7685" width="13.7109375" style="180" customWidth="1"/>
    <col min="7686" max="7686" width="15.5703125" style="180" bestFit="1" customWidth="1"/>
    <col min="7687" max="7687" width="7" style="180" bestFit="1" customWidth="1"/>
    <col min="7688" max="7688" width="8.5703125" style="180" bestFit="1" customWidth="1"/>
    <col min="7689" max="7689" width="7.42578125" style="180" bestFit="1" customWidth="1"/>
    <col min="7690" max="7936" width="11.42578125" style="180"/>
    <col min="7937" max="7937" width="12.7109375" style="180" customWidth="1"/>
    <col min="7938" max="7938" width="50.7109375" style="180" customWidth="1"/>
    <col min="7939" max="7939" width="8.7109375" style="180" customWidth="1"/>
    <col min="7940" max="7940" width="10.85546875" style="180" bestFit="1" customWidth="1"/>
    <col min="7941" max="7941" width="13.7109375" style="180" customWidth="1"/>
    <col min="7942" max="7942" width="15.5703125" style="180" bestFit="1" customWidth="1"/>
    <col min="7943" max="7943" width="7" style="180" bestFit="1" customWidth="1"/>
    <col min="7944" max="7944" width="8.5703125" style="180" bestFit="1" customWidth="1"/>
    <col min="7945" max="7945" width="7.42578125" style="180" bestFit="1" customWidth="1"/>
    <col min="7946" max="8192" width="11.42578125" style="180"/>
    <col min="8193" max="8193" width="12.7109375" style="180" customWidth="1"/>
    <col min="8194" max="8194" width="50.7109375" style="180" customWidth="1"/>
    <col min="8195" max="8195" width="8.7109375" style="180" customWidth="1"/>
    <col min="8196" max="8196" width="10.85546875" style="180" bestFit="1" customWidth="1"/>
    <col min="8197" max="8197" width="13.7109375" style="180" customWidth="1"/>
    <col min="8198" max="8198" width="15.5703125" style="180" bestFit="1" customWidth="1"/>
    <col min="8199" max="8199" width="7" style="180" bestFit="1" customWidth="1"/>
    <col min="8200" max="8200" width="8.5703125" style="180" bestFit="1" customWidth="1"/>
    <col min="8201" max="8201" width="7.42578125" style="180" bestFit="1" customWidth="1"/>
    <col min="8202" max="8448" width="11.42578125" style="180"/>
    <col min="8449" max="8449" width="12.7109375" style="180" customWidth="1"/>
    <col min="8450" max="8450" width="50.7109375" style="180" customWidth="1"/>
    <col min="8451" max="8451" width="8.7109375" style="180" customWidth="1"/>
    <col min="8452" max="8452" width="10.85546875" style="180" bestFit="1" customWidth="1"/>
    <col min="8453" max="8453" width="13.7109375" style="180" customWidth="1"/>
    <col min="8454" max="8454" width="15.5703125" style="180" bestFit="1" customWidth="1"/>
    <col min="8455" max="8455" width="7" style="180" bestFit="1" customWidth="1"/>
    <col min="8456" max="8456" width="8.5703125" style="180" bestFit="1" customWidth="1"/>
    <col min="8457" max="8457" width="7.42578125" style="180" bestFit="1" customWidth="1"/>
    <col min="8458" max="8704" width="11.42578125" style="180"/>
    <col min="8705" max="8705" width="12.7109375" style="180" customWidth="1"/>
    <col min="8706" max="8706" width="50.7109375" style="180" customWidth="1"/>
    <col min="8707" max="8707" width="8.7109375" style="180" customWidth="1"/>
    <col min="8708" max="8708" width="10.85546875" style="180" bestFit="1" customWidth="1"/>
    <col min="8709" max="8709" width="13.7109375" style="180" customWidth="1"/>
    <col min="8710" max="8710" width="15.5703125" style="180" bestFit="1" customWidth="1"/>
    <col min="8711" max="8711" width="7" style="180" bestFit="1" customWidth="1"/>
    <col min="8712" max="8712" width="8.5703125" style="180" bestFit="1" customWidth="1"/>
    <col min="8713" max="8713" width="7.42578125" style="180" bestFit="1" customWidth="1"/>
    <col min="8714" max="8960" width="11.42578125" style="180"/>
    <col min="8961" max="8961" width="12.7109375" style="180" customWidth="1"/>
    <col min="8962" max="8962" width="50.7109375" style="180" customWidth="1"/>
    <col min="8963" max="8963" width="8.7109375" style="180" customWidth="1"/>
    <col min="8964" max="8964" width="10.85546875" style="180" bestFit="1" customWidth="1"/>
    <col min="8965" max="8965" width="13.7109375" style="180" customWidth="1"/>
    <col min="8966" max="8966" width="15.5703125" style="180" bestFit="1" customWidth="1"/>
    <col min="8967" max="8967" width="7" style="180" bestFit="1" customWidth="1"/>
    <col min="8968" max="8968" width="8.5703125" style="180" bestFit="1" customWidth="1"/>
    <col min="8969" max="8969" width="7.42578125" style="180" bestFit="1" customWidth="1"/>
    <col min="8970" max="9216" width="11.42578125" style="180"/>
    <col min="9217" max="9217" width="12.7109375" style="180" customWidth="1"/>
    <col min="9218" max="9218" width="50.7109375" style="180" customWidth="1"/>
    <col min="9219" max="9219" width="8.7109375" style="180" customWidth="1"/>
    <col min="9220" max="9220" width="10.85546875" style="180" bestFit="1" customWidth="1"/>
    <col min="9221" max="9221" width="13.7109375" style="180" customWidth="1"/>
    <col min="9222" max="9222" width="15.5703125" style="180" bestFit="1" customWidth="1"/>
    <col min="9223" max="9223" width="7" style="180" bestFit="1" customWidth="1"/>
    <col min="9224" max="9224" width="8.5703125" style="180" bestFit="1" customWidth="1"/>
    <col min="9225" max="9225" width="7.42578125" style="180" bestFit="1" customWidth="1"/>
    <col min="9226" max="9472" width="11.42578125" style="180"/>
    <col min="9473" max="9473" width="12.7109375" style="180" customWidth="1"/>
    <col min="9474" max="9474" width="50.7109375" style="180" customWidth="1"/>
    <col min="9475" max="9475" width="8.7109375" style="180" customWidth="1"/>
    <col min="9476" max="9476" width="10.85546875" style="180" bestFit="1" customWidth="1"/>
    <col min="9477" max="9477" width="13.7109375" style="180" customWidth="1"/>
    <col min="9478" max="9478" width="15.5703125" style="180" bestFit="1" customWidth="1"/>
    <col min="9479" max="9479" width="7" style="180" bestFit="1" customWidth="1"/>
    <col min="9480" max="9480" width="8.5703125" style="180" bestFit="1" customWidth="1"/>
    <col min="9481" max="9481" width="7.42578125" style="180" bestFit="1" customWidth="1"/>
    <col min="9482" max="9728" width="11.42578125" style="180"/>
    <col min="9729" max="9729" width="12.7109375" style="180" customWidth="1"/>
    <col min="9730" max="9730" width="50.7109375" style="180" customWidth="1"/>
    <col min="9731" max="9731" width="8.7109375" style="180" customWidth="1"/>
    <col min="9732" max="9732" width="10.85546875" style="180" bestFit="1" customWidth="1"/>
    <col min="9733" max="9733" width="13.7109375" style="180" customWidth="1"/>
    <col min="9734" max="9734" width="15.5703125" style="180" bestFit="1" customWidth="1"/>
    <col min="9735" max="9735" width="7" style="180" bestFit="1" customWidth="1"/>
    <col min="9736" max="9736" width="8.5703125" style="180" bestFit="1" customWidth="1"/>
    <col min="9737" max="9737" width="7.42578125" style="180" bestFit="1" customWidth="1"/>
    <col min="9738" max="9984" width="11.42578125" style="180"/>
    <col min="9985" max="9985" width="12.7109375" style="180" customWidth="1"/>
    <col min="9986" max="9986" width="50.7109375" style="180" customWidth="1"/>
    <col min="9987" max="9987" width="8.7109375" style="180" customWidth="1"/>
    <col min="9988" max="9988" width="10.85546875" style="180" bestFit="1" customWidth="1"/>
    <col min="9989" max="9989" width="13.7109375" style="180" customWidth="1"/>
    <col min="9990" max="9990" width="15.5703125" style="180" bestFit="1" customWidth="1"/>
    <col min="9991" max="9991" width="7" style="180" bestFit="1" customWidth="1"/>
    <col min="9992" max="9992" width="8.5703125" style="180" bestFit="1" customWidth="1"/>
    <col min="9993" max="9993" width="7.42578125" style="180" bestFit="1" customWidth="1"/>
    <col min="9994" max="10240" width="11.42578125" style="180"/>
    <col min="10241" max="10241" width="12.7109375" style="180" customWidth="1"/>
    <col min="10242" max="10242" width="50.7109375" style="180" customWidth="1"/>
    <col min="10243" max="10243" width="8.7109375" style="180" customWidth="1"/>
    <col min="10244" max="10244" width="10.85546875" style="180" bestFit="1" customWidth="1"/>
    <col min="10245" max="10245" width="13.7109375" style="180" customWidth="1"/>
    <col min="10246" max="10246" width="15.5703125" style="180" bestFit="1" customWidth="1"/>
    <col min="10247" max="10247" width="7" style="180" bestFit="1" customWidth="1"/>
    <col min="10248" max="10248" width="8.5703125" style="180" bestFit="1" customWidth="1"/>
    <col min="10249" max="10249" width="7.42578125" style="180" bestFit="1" customWidth="1"/>
    <col min="10250" max="10496" width="11.42578125" style="180"/>
    <col min="10497" max="10497" width="12.7109375" style="180" customWidth="1"/>
    <col min="10498" max="10498" width="50.7109375" style="180" customWidth="1"/>
    <col min="10499" max="10499" width="8.7109375" style="180" customWidth="1"/>
    <col min="10500" max="10500" width="10.85546875" style="180" bestFit="1" customWidth="1"/>
    <col min="10501" max="10501" width="13.7109375" style="180" customWidth="1"/>
    <col min="10502" max="10502" width="15.5703125" style="180" bestFit="1" customWidth="1"/>
    <col min="10503" max="10503" width="7" style="180" bestFit="1" customWidth="1"/>
    <col min="10504" max="10504" width="8.5703125" style="180" bestFit="1" customWidth="1"/>
    <col min="10505" max="10505" width="7.42578125" style="180" bestFit="1" customWidth="1"/>
    <col min="10506" max="10752" width="11.42578125" style="180"/>
    <col min="10753" max="10753" width="12.7109375" style="180" customWidth="1"/>
    <col min="10754" max="10754" width="50.7109375" style="180" customWidth="1"/>
    <col min="10755" max="10755" width="8.7109375" style="180" customWidth="1"/>
    <col min="10756" max="10756" width="10.85546875" style="180" bestFit="1" customWidth="1"/>
    <col min="10757" max="10757" width="13.7109375" style="180" customWidth="1"/>
    <col min="10758" max="10758" width="15.5703125" style="180" bestFit="1" customWidth="1"/>
    <col min="10759" max="10759" width="7" style="180" bestFit="1" customWidth="1"/>
    <col min="10760" max="10760" width="8.5703125" style="180" bestFit="1" customWidth="1"/>
    <col min="10761" max="10761" width="7.42578125" style="180" bestFit="1" customWidth="1"/>
    <col min="10762" max="11008" width="11.42578125" style="180"/>
    <col min="11009" max="11009" width="12.7109375" style="180" customWidth="1"/>
    <col min="11010" max="11010" width="50.7109375" style="180" customWidth="1"/>
    <col min="11011" max="11011" width="8.7109375" style="180" customWidth="1"/>
    <col min="11012" max="11012" width="10.85546875" style="180" bestFit="1" customWidth="1"/>
    <col min="11013" max="11013" width="13.7109375" style="180" customWidth="1"/>
    <col min="11014" max="11014" width="15.5703125" style="180" bestFit="1" customWidth="1"/>
    <col min="11015" max="11015" width="7" style="180" bestFit="1" customWidth="1"/>
    <col min="11016" max="11016" width="8.5703125" style="180" bestFit="1" customWidth="1"/>
    <col min="11017" max="11017" width="7.42578125" style="180" bestFit="1" customWidth="1"/>
    <col min="11018" max="11264" width="11.42578125" style="180"/>
    <col min="11265" max="11265" width="12.7109375" style="180" customWidth="1"/>
    <col min="11266" max="11266" width="50.7109375" style="180" customWidth="1"/>
    <col min="11267" max="11267" width="8.7109375" style="180" customWidth="1"/>
    <col min="11268" max="11268" width="10.85546875" style="180" bestFit="1" customWidth="1"/>
    <col min="11269" max="11269" width="13.7109375" style="180" customWidth="1"/>
    <col min="11270" max="11270" width="15.5703125" style="180" bestFit="1" customWidth="1"/>
    <col min="11271" max="11271" width="7" style="180" bestFit="1" customWidth="1"/>
    <col min="11272" max="11272" width="8.5703125" style="180" bestFit="1" customWidth="1"/>
    <col min="11273" max="11273" width="7.42578125" style="180" bestFit="1" customWidth="1"/>
    <col min="11274" max="11520" width="11.42578125" style="180"/>
    <col min="11521" max="11521" width="12.7109375" style="180" customWidth="1"/>
    <col min="11522" max="11522" width="50.7109375" style="180" customWidth="1"/>
    <col min="11523" max="11523" width="8.7109375" style="180" customWidth="1"/>
    <col min="11524" max="11524" width="10.85546875" style="180" bestFit="1" customWidth="1"/>
    <col min="11525" max="11525" width="13.7109375" style="180" customWidth="1"/>
    <col min="11526" max="11526" width="15.5703125" style="180" bestFit="1" customWidth="1"/>
    <col min="11527" max="11527" width="7" style="180" bestFit="1" customWidth="1"/>
    <col min="11528" max="11528" width="8.5703125" style="180" bestFit="1" customWidth="1"/>
    <col min="11529" max="11529" width="7.42578125" style="180" bestFit="1" customWidth="1"/>
    <col min="11530" max="11776" width="11.42578125" style="180"/>
    <col min="11777" max="11777" width="12.7109375" style="180" customWidth="1"/>
    <col min="11778" max="11778" width="50.7109375" style="180" customWidth="1"/>
    <col min="11779" max="11779" width="8.7109375" style="180" customWidth="1"/>
    <col min="11780" max="11780" width="10.85546875" style="180" bestFit="1" customWidth="1"/>
    <col min="11781" max="11781" width="13.7109375" style="180" customWidth="1"/>
    <col min="11782" max="11782" width="15.5703125" style="180" bestFit="1" customWidth="1"/>
    <col min="11783" max="11783" width="7" style="180" bestFit="1" customWidth="1"/>
    <col min="11784" max="11784" width="8.5703125" style="180" bestFit="1" customWidth="1"/>
    <col min="11785" max="11785" width="7.42578125" style="180" bestFit="1" customWidth="1"/>
    <col min="11786" max="12032" width="11.42578125" style="180"/>
    <col min="12033" max="12033" width="12.7109375" style="180" customWidth="1"/>
    <col min="12034" max="12034" width="50.7109375" style="180" customWidth="1"/>
    <col min="12035" max="12035" width="8.7109375" style="180" customWidth="1"/>
    <col min="12036" max="12036" width="10.85546875" style="180" bestFit="1" customWidth="1"/>
    <col min="12037" max="12037" width="13.7109375" style="180" customWidth="1"/>
    <col min="12038" max="12038" width="15.5703125" style="180" bestFit="1" customWidth="1"/>
    <col min="12039" max="12039" width="7" style="180" bestFit="1" customWidth="1"/>
    <col min="12040" max="12040" width="8.5703125" style="180" bestFit="1" customWidth="1"/>
    <col min="12041" max="12041" width="7.42578125" style="180" bestFit="1" customWidth="1"/>
    <col min="12042" max="12288" width="11.42578125" style="180"/>
    <col min="12289" max="12289" width="12.7109375" style="180" customWidth="1"/>
    <col min="12290" max="12290" width="50.7109375" style="180" customWidth="1"/>
    <col min="12291" max="12291" width="8.7109375" style="180" customWidth="1"/>
    <col min="12292" max="12292" width="10.85546875" style="180" bestFit="1" customWidth="1"/>
    <col min="12293" max="12293" width="13.7109375" style="180" customWidth="1"/>
    <col min="12294" max="12294" width="15.5703125" style="180" bestFit="1" customWidth="1"/>
    <col min="12295" max="12295" width="7" style="180" bestFit="1" customWidth="1"/>
    <col min="12296" max="12296" width="8.5703125" style="180" bestFit="1" customWidth="1"/>
    <col min="12297" max="12297" width="7.42578125" style="180" bestFit="1" customWidth="1"/>
    <col min="12298" max="12544" width="11.42578125" style="180"/>
    <col min="12545" max="12545" width="12.7109375" style="180" customWidth="1"/>
    <col min="12546" max="12546" width="50.7109375" style="180" customWidth="1"/>
    <col min="12547" max="12547" width="8.7109375" style="180" customWidth="1"/>
    <col min="12548" max="12548" width="10.85546875" style="180" bestFit="1" customWidth="1"/>
    <col min="12549" max="12549" width="13.7109375" style="180" customWidth="1"/>
    <col min="12550" max="12550" width="15.5703125" style="180" bestFit="1" customWidth="1"/>
    <col min="12551" max="12551" width="7" style="180" bestFit="1" customWidth="1"/>
    <col min="12552" max="12552" width="8.5703125" style="180" bestFit="1" customWidth="1"/>
    <col min="12553" max="12553" width="7.42578125" style="180" bestFit="1" customWidth="1"/>
    <col min="12554" max="12800" width="11.42578125" style="180"/>
    <col min="12801" max="12801" width="12.7109375" style="180" customWidth="1"/>
    <col min="12802" max="12802" width="50.7109375" style="180" customWidth="1"/>
    <col min="12803" max="12803" width="8.7109375" style="180" customWidth="1"/>
    <col min="12804" max="12804" width="10.85546875" style="180" bestFit="1" customWidth="1"/>
    <col min="12805" max="12805" width="13.7109375" style="180" customWidth="1"/>
    <col min="12806" max="12806" width="15.5703125" style="180" bestFit="1" customWidth="1"/>
    <col min="12807" max="12807" width="7" style="180" bestFit="1" customWidth="1"/>
    <col min="12808" max="12808" width="8.5703125" style="180" bestFit="1" customWidth="1"/>
    <col min="12809" max="12809" width="7.42578125" style="180" bestFit="1" customWidth="1"/>
    <col min="12810" max="13056" width="11.42578125" style="180"/>
    <col min="13057" max="13057" width="12.7109375" style="180" customWidth="1"/>
    <col min="13058" max="13058" width="50.7109375" style="180" customWidth="1"/>
    <col min="13059" max="13059" width="8.7109375" style="180" customWidth="1"/>
    <col min="13060" max="13060" width="10.85546875" style="180" bestFit="1" customWidth="1"/>
    <col min="13061" max="13061" width="13.7109375" style="180" customWidth="1"/>
    <col min="13062" max="13062" width="15.5703125" style="180" bestFit="1" customWidth="1"/>
    <col min="13063" max="13063" width="7" style="180" bestFit="1" customWidth="1"/>
    <col min="13064" max="13064" width="8.5703125" style="180" bestFit="1" customWidth="1"/>
    <col min="13065" max="13065" width="7.42578125" style="180" bestFit="1" customWidth="1"/>
    <col min="13066" max="13312" width="11.42578125" style="180"/>
    <col min="13313" max="13313" width="12.7109375" style="180" customWidth="1"/>
    <col min="13314" max="13314" width="50.7109375" style="180" customWidth="1"/>
    <col min="13315" max="13315" width="8.7109375" style="180" customWidth="1"/>
    <col min="13316" max="13316" width="10.85546875" style="180" bestFit="1" customWidth="1"/>
    <col min="13317" max="13317" width="13.7109375" style="180" customWidth="1"/>
    <col min="13318" max="13318" width="15.5703125" style="180" bestFit="1" customWidth="1"/>
    <col min="13319" max="13319" width="7" style="180" bestFit="1" customWidth="1"/>
    <col min="13320" max="13320" width="8.5703125" style="180" bestFit="1" customWidth="1"/>
    <col min="13321" max="13321" width="7.42578125" style="180" bestFit="1" customWidth="1"/>
    <col min="13322" max="13568" width="11.42578125" style="180"/>
    <col min="13569" max="13569" width="12.7109375" style="180" customWidth="1"/>
    <col min="13570" max="13570" width="50.7109375" style="180" customWidth="1"/>
    <col min="13571" max="13571" width="8.7109375" style="180" customWidth="1"/>
    <col min="13572" max="13572" width="10.85546875" style="180" bestFit="1" customWidth="1"/>
    <col min="13573" max="13573" width="13.7109375" style="180" customWidth="1"/>
    <col min="13574" max="13574" width="15.5703125" style="180" bestFit="1" customWidth="1"/>
    <col min="13575" max="13575" width="7" style="180" bestFit="1" customWidth="1"/>
    <col min="13576" max="13576" width="8.5703125" style="180" bestFit="1" customWidth="1"/>
    <col min="13577" max="13577" width="7.42578125" style="180" bestFit="1" customWidth="1"/>
    <col min="13578" max="13824" width="11.42578125" style="180"/>
    <col min="13825" max="13825" width="12.7109375" style="180" customWidth="1"/>
    <col min="13826" max="13826" width="50.7109375" style="180" customWidth="1"/>
    <col min="13827" max="13827" width="8.7109375" style="180" customWidth="1"/>
    <col min="13828" max="13828" width="10.85546875" style="180" bestFit="1" customWidth="1"/>
    <col min="13829" max="13829" width="13.7109375" style="180" customWidth="1"/>
    <col min="13830" max="13830" width="15.5703125" style="180" bestFit="1" customWidth="1"/>
    <col min="13831" max="13831" width="7" style="180" bestFit="1" customWidth="1"/>
    <col min="13832" max="13832" width="8.5703125" style="180" bestFit="1" customWidth="1"/>
    <col min="13833" max="13833" width="7.42578125" style="180" bestFit="1" customWidth="1"/>
    <col min="13834" max="14080" width="11.42578125" style="180"/>
    <col min="14081" max="14081" width="12.7109375" style="180" customWidth="1"/>
    <col min="14082" max="14082" width="50.7109375" style="180" customWidth="1"/>
    <col min="14083" max="14083" width="8.7109375" style="180" customWidth="1"/>
    <col min="14084" max="14084" width="10.85546875" style="180" bestFit="1" customWidth="1"/>
    <col min="14085" max="14085" width="13.7109375" style="180" customWidth="1"/>
    <col min="14086" max="14086" width="15.5703125" style="180" bestFit="1" customWidth="1"/>
    <col min="14087" max="14087" width="7" style="180" bestFit="1" customWidth="1"/>
    <col min="14088" max="14088" width="8.5703125" style="180" bestFit="1" customWidth="1"/>
    <col min="14089" max="14089" width="7.42578125" style="180" bestFit="1" customWidth="1"/>
    <col min="14090" max="14336" width="11.42578125" style="180"/>
    <col min="14337" max="14337" width="12.7109375" style="180" customWidth="1"/>
    <col min="14338" max="14338" width="50.7109375" style="180" customWidth="1"/>
    <col min="14339" max="14339" width="8.7109375" style="180" customWidth="1"/>
    <col min="14340" max="14340" width="10.85546875" style="180" bestFit="1" customWidth="1"/>
    <col min="14341" max="14341" width="13.7109375" style="180" customWidth="1"/>
    <col min="14342" max="14342" width="15.5703125" style="180" bestFit="1" customWidth="1"/>
    <col min="14343" max="14343" width="7" style="180" bestFit="1" customWidth="1"/>
    <col min="14344" max="14344" width="8.5703125" style="180" bestFit="1" customWidth="1"/>
    <col min="14345" max="14345" width="7.42578125" style="180" bestFit="1" customWidth="1"/>
    <col min="14346" max="14592" width="11.42578125" style="180"/>
    <col min="14593" max="14593" width="12.7109375" style="180" customWidth="1"/>
    <col min="14594" max="14594" width="50.7109375" style="180" customWidth="1"/>
    <col min="14595" max="14595" width="8.7109375" style="180" customWidth="1"/>
    <col min="14596" max="14596" width="10.85546875" style="180" bestFit="1" customWidth="1"/>
    <col min="14597" max="14597" width="13.7109375" style="180" customWidth="1"/>
    <col min="14598" max="14598" width="15.5703125" style="180" bestFit="1" customWidth="1"/>
    <col min="14599" max="14599" width="7" style="180" bestFit="1" customWidth="1"/>
    <col min="14600" max="14600" width="8.5703125" style="180" bestFit="1" customWidth="1"/>
    <col min="14601" max="14601" width="7.42578125" style="180" bestFit="1" customWidth="1"/>
    <col min="14602" max="14848" width="11.42578125" style="180"/>
    <col min="14849" max="14849" width="12.7109375" style="180" customWidth="1"/>
    <col min="14850" max="14850" width="50.7109375" style="180" customWidth="1"/>
    <col min="14851" max="14851" width="8.7109375" style="180" customWidth="1"/>
    <col min="14852" max="14852" width="10.85546875" style="180" bestFit="1" customWidth="1"/>
    <col min="14853" max="14853" width="13.7109375" style="180" customWidth="1"/>
    <col min="14854" max="14854" width="15.5703125" style="180" bestFit="1" customWidth="1"/>
    <col min="14855" max="14855" width="7" style="180" bestFit="1" customWidth="1"/>
    <col min="14856" max="14856" width="8.5703125" style="180" bestFit="1" customWidth="1"/>
    <col min="14857" max="14857" width="7.42578125" style="180" bestFit="1" customWidth="1"/>
    <col min="14858" max="15104" width="11.42578125" style="180"/>
    <col min="15105" max="15105" width="12.7109375" style="180" customWidth="1"/>
    <col min="15106" max="15106" width="50.7109375" style="180" customWidth="1"/>
    <col min="15107" max="15107" width="8.7109375" style="180" customWidth="1"/>
    <col min="15108" max="15108" width="10.85546875" style="180" bestFit="1" customWidth="1"/>
    <col min="15109" max="15109" width="13.7109375" style="180" customWidth="1"/>
    <col min="15110" max="15110" width="15.5703125" style="180" bestFit="1" customWidth="1"/>
    <col min="15111" max="15111" width="7" style="180" bestFit="1" customWidth="1"/>
    <col min="15112" max="15112" width="8.5703125" style="180" bestFit="1" customWidth="1"/>
    <col min="15113" max="15113" width="7.42578125" style="180" bestFit="1" customWidth="1"/>
    <col min="15114" max="15360" width="11.42578125" style="180"/>
    <col min="15361" max="15361" width="12.7109375" style="180" customWidth="1"/>
    <col min="15362" max="15362" width="50.7109375" style="180" customWidth="1"/>
    <col min="15363" max="15363" width="8.7109375" style="180" customWidth="1"/>
    <col min="15364" max="15364" width="10.85546875" style="180" bestFit="1" customWidth="1"/>
    <col min="15365" max="15365" width="13.7109375" style="180" customWidth="1"/>
    <col min="15366" max="15366" width="15.5703125" style="180" bestFit="1" customWidth="1"/>
    <col min="15367" max="15367" width="7" style="180" bestFit="1" customWidth="1"/>
    <col min="15368" max="15368" width="8.5703125" style="180" bestFit="1" customWidth="1"/>
    <col min="15369" max="15369" width="7.42578125" style="180" bestFit="1" customWidth="1"/>
    <col min="15370" max="15616" width="11.42578125" style="180"/>
    <col min="15617" max="15617" width="12.7109375" style="180" customWidth="1"/>
    <col min="15618" max="15618" width="50.7109375" style="180" customWidth="1"/>
    <col min="15619" max="15619" width="8.7109375" style="180" customWidth="1"/>
    <col min="15620" max="15620" width="10.85546875" style="180" bestFit="1" customWidth="1"/>
    <col min="15621" max="15621" width="13.7109375" style="180" customWidth="1"/>
    <col min="15622" max="15622" width="15.5703125" style="180" bestFit="1" customWidth="1"/>
    <col min="15623" max="15623" width="7" style="180" bestFit="1" customWidth="1"/>
    <col min="15624" max="15624" width="8.5703125" style="180" bestFit="1" customWidth="1"/>
    <col min="15625" max="15625" width="7.42578125" style="180" bestFit="1" customWidth="1"/>
    <col min="15626" max="15872" width="11.42578125" style="180"/>
    <col min="15873" max="15873" width="12.7109375" style="180" customWidth="1"/>
    <col min="15874" max="15874" width="50.7109375" style="180" customWidth="1"/>
    <col min="15875" max="15875" width="8.7109375" style="180" customWidth="1"/>
    <col min="15876" max="15876" width="10.85546875" style="180" bestFit="1" customWidth="1"/>
    <col min="15877" max="15877" width="13.7109375" style="180" customWidth="1"/>
    <col min="15878" max="15878" width="15.5703125" style="180" bestFit="1" customWidth="1"/>
    <col min="15879" max="15879" width="7" style="180" bestFit="1" customWidth="1"/>
    <col min="15880" max="15880" width="8.5703125" style="180" bestFit="1" customWidth="1"/>
    <col min="15881" max="15881" width="7.42578125" style="180" bestFit="1" customWidth="1"/>
    <col min="15882" max="16128" width="11.42578125" style="180"/>
    <col min="16129" max="16129" width="12.7109375" style="180" customWidth="1"/>
    <col min="16130" max="16130" width="50.7109375" style="180" customWidth="1"/>
    <col min="16131" max="16131" width="8.7109375" style="180" customWidth="1"/>
    <col min="16132" max="16132" width="10.85546875" style="180" bestFit="1" customWidth="1"/>
    <col min="16133" max="16133" width="13.7109375" style="180" customWidth="1"/>
    <col min="16134" max="16134" width="15.5703125" style="180" bestFit="1" customWidth="1"/>
    <col min="16135" max="16135" width="7" style="180" bestFit="1" customWidth="1"/>
    <col min="16136" max="16136" width="8.5703125" style="180" bestFit="1" customWidth="1"/>
    <col min="16137" max="16137" width="7.42578125" style="180" bestFit="1" customWidth="1"/>
    <col min="16138" max="16384" width="11.42578125" style="180"/>
  </cols>
  <sheetData>
    <row r="1" spans="1:7" ht="15">
      <c r="A1" s="511" t="s">
        <v>251</v>
      </c>
      <c r="B1" s="512" t="s">
        <v>252</v>
      </c>
      <c r="F1" s="515"/>
    </row>
    <row r="2" spans="1:7" ht="12.75" customHeight="1">
      <c r="A2" s="256" t="s">
        <v>253</v>
      </c>
      <c r="B2" s="256" t="s">
        <v>254</v>
      </c>
      <c r="C2" s="516" t="s">
        <v>255</v>
      </c>
      <c r="D2" s="517">
        <v>2.5000000000000001E-3</v>
      </c>
      <c r="E2" s="518">
        <v>1043.48</v>
      </c>
      <c r="F2" s="518">
        <v>2.61</v>
      </c>
      <c r="G2" s="519">
        <v>1E-4</v>
      </c>
    </row>
    <row r="3" spans="1:7" ht="12.75" customHeight="1">
      <c r="A3" s="256" t="s">
        <v>256</v>
      </c>
      <c r="B3" s="256" t="s">
        <v>257</v>
      </c>
      <c r="C3" s="516" t="s">
        <v>258</v>
      </c>
      <c r="D3" s="517">
        <v>0.17</v>
      </c>
      <c r="E3" s="518">
        <v>63</v>
      </c>
      <c r="F3" s="518">
        <v>10.71</v>
      </c>
      <c r="G3" s="519">
        <v>2.9999999999999997E-4</v>
      </c>
    </row>
    <row r="4" spans="1:7" ht="12.75" customHeight="1">
      <c r="A4" s="256" t="s">
        <v>259</v>
      </c>
      <c r="B4" s="256" t="s">
        <v>260</v>
      </c>
      <c r="C4" s="516" t="s">
        <v>261</v>
      </c>
      <c r="D4" s="517">
        <v>0.25009999999999999</v>
      </c>
      <c r="E4" s="518">
        <v>49</v>
      </c>
      <c r="F4" s="518">
        <v>12.25</v>
      </c>
      <c r="G4" s="519">
        <v>2.9999999999999997E-4</v>
      </c>
    </row>
    <row r="5" spans="1:7" ht="12.75" customHeight="1">
      <c r="A5" s="256" t="s">
        <v>262</v>
      </c>
      <c r="B5" s="256" t="s">
        <v>263</v>
      </c>
      <c r="C5" s="516" t="s">
        <v>264</v>
      </c>
      <c r="D5" s="517">
        <v>1.5</v>
      </c>
      <c r="E5" s="518">
        <v>16</v>
      </c>
      <c r="F5" s="518">
        <v>24</v>
      </c>
      <c r="G5" s="519">
        <v>6.9999999999999999E-4</v>
      </c>
    </row>
    <row r="6" spans="1:7" ht="12.75" customHeight="1">
      <c r="A6" s="256" t="s">
        <v>265</v>
      </c>
      <c r="B6" s="256" t="s">
        <v>266</v>
      </c>
      <c r="C6" s="516" t="s">
        <v>264</v>
      </c>
      <c r="D6" s="517">
        <v>9</v>
      </c>
      <c r="E6" s="518">
        <v>3</v>
      </c>
      <c r="F6" s="518">
        <v>27</v>
      </c>
      <c r="G6" s="519">
        <v>6.9999999999999999E-4</v>
      </c>
    </row>
    <row r="7" spans="1:7" ht="12.75" customHeight="1">
      <c r="A7" s="256" t="s">
        <v>267</v>
      </c>
      <c r="B7" s="256" t="s">
        <v>268</v>
      </c>
      <c r="C7" s="516" t="s">
        <v>261</v>
      </c>
      <c r="D7" s="517">
        <v>0.50004000000000004</v>
      </c>
      <c r="E7" s="518">
        <v>60.87</v>
      </c>
      <c r="F7" s="518">
        <v>30.44</v>
      </c>
      <c r="G7" s="519">
        <v>8.0000000000000004E-4</v>
      </c>
    </row>
    <row r="8" spans="1:7" ht="12.75" customHeight="1">
      <c r="A8" s="256" t="s">
        <v>269</v>
      </c>
      <c r="B8" s="256" t="s">
        <v>270</v>
      </c>
      <c r="C8" s="516" t="s">
        <v>264</v>
      </c>
      <c r="D8" s="517">
        <v>5.25</v>
      </c>
      <c r="E8" s="518">
        <v>5.84</v>
      </c>
      <c r="F8" s="518">
        <v>30.66</v>
      </c>
      <c r="G8" s="519">
        <v>8.0000000000000004E-4</v>
      </c>
    </row>
    <row r="9" spans="1:7" ht="12.75" customHeight="1">
      <c r="A9" s="256" t="s">
        <v>271</v>
      </c>
      <c r="B9" s="256" t="s">
        <v>272</v>
      </c>
      <c r="C9" s="516" t="s">
        <v>273</v>
      </c>
      <c r="D9" s="517">
        <v>32</v>
      </c>
      <c r="E9" s="518">
        <v>1.06</v>
      </c>
      <c r="F9" s="518">
        <v>33.92</v>
      </c>
      <c r="G9" s="519">
        <v>8.9999999999999998E-4</v>
      </c>
    </row>
    <row r="10" spans="1:7" ht="12.75" customHeight="1">
      <c r="A10" s="256" t="s">
        <v>274</v>
      </c>
      <c r="B10" s="256" t="s">
        <v>275</v>
      </c>
      <c r="C10" s="516" t="s">
        <v>255</v>
      </c>
      <c r="D10" s="517">
        <v>1</v>
      </c>
      <c r="E10" s="518">
        <v>39</v>
      </c>
      <c r="F10" s="518">
        <v>39</v>
      </c>
      <c r="G10" s="519">
        <v>1.1000000000000001E-3</v>
      </c>
    </row>
    <row r="11" spans="1:7" ht="12.75" customHeight="1">
      <c r="A11" s="256" t="s">
        <v>276</v>
      </c>
      <c r="B11" s="256" t="s">
        <v>277</v>
      </c>
      <c r="C11" s="516" t="s">
        <v>273</v>
      </c>
      <c r="D11" s="517">
        <v>3</v>
      </c>
      <c r="E11" s="518">
        <v>15</v>
      </c>
      <c r="F11" s="518">
        <v>45</v>
      </c>
      <c r="G11" s="519">
        <v>1.1999999999999999E-3</v>
      </c>
    </row>
    <row r="12" spans="1:7" ht="12.75" customHeight="1">
      <c r="A12" s="256" t="s">
        <v>278</v>
      </c>
      <c r="B12" s="256" t="s">
        <v>279</v>
      </c>
      <c r="C12" s="516" t="s">
        <v>255</v>
      </c>
      <c r="D12" s="517">
        <v>2.53634</v>
      </c>
      <c r="E12" s="518">
        <v>19</v>
      </c>
      <c r="F12" s="518">
        <v>48.19</v>
      </c>
      <c r="G12" s="519">
        <v>1.2999999999999999E-3</v>
      </c>
    </row>
    <row r="13" spans="1:7" ht="12.75" customHeight="1">
      <c r="A13" s="256" t="s">
        <v>280</v>
      </c>
      <c r="B13" s="256" t="s">
        <v>281</v>
      </c>
      <c r="C13" s="516" t="s">
        <v>273</v>
      </c>
      <c r="D13" s="517">
        <v>2</v>
      </c>
      <c r="E13" s="518">
        <v>25</v>
      </c>
      <c r="F13" s="518">
        <v>50</v>
      </c>
      <c r="G13" s="519">
        <v>1.4E-3</v>
      </c>
    </row>
    <row r="14" spans="1:7" ht="12.75" customHeight="1">
      <c r="A14" s="256" t="s">
        <v>282</v>
      </c>
      <c r="B14" s="256" t="s">
        <v>283</v>
      </c>
      <c r="C14" s="516" t="s">
        <v>284</v>
      </c>
      <c r="D14" s="517">
        <v>1</v>
      </c>
      <c r="E14" s="518">
        <v>50</v>
      </c>
      <c r="F14" s="518">
        <v>50</v>
      </c>
      <c r="G14" s="519">
        <v>1.4E-3</v>
      </c>
    </row>
    <row r="15" spans="1:7" ht="12.75" customHeight="1">
      <c r="A15" s="256" t="s">
        <v>285</v>
      </c>
      <c r="B15" s="256" t="s">
        <v>286</v>
      </c>
      <c r="C15" s="516" t="s">
        <v>273</v>
      </c>
      <c r="D15" s="517">
        <v>87</v>
      </c>
      <c r="E15" s="518">
        <v>0.57999999999999996</v>
      </c>
      <c r="F15" s="518">
        <v>50.46</v>
      </c>
      <c r="G15" s="519">
        <v>1.4E-3</v>
      </c>
    </row>
    <row r="16" spans="1:7" ht="12.75" customHeight="1">
      <c r="A16" s="256" t="s">
        <v>287</v>
      </c>
      <c r="B16" s="256" t="s">
        <v>288</v>
      </c>
      <c r="C16" s="516" t="s">
        <v>273</v>
      </c>
      <c r="D16" s="517">
        <v>4</v>
      </c>
      <c r="E16" s="518">
        <v>14.1</v>
      </c>
      <c r="F16" s="518">
        <v>56.4</v>
      </c>
      <c r="G16" s="519">
        <v>1.5E-3</v>
      </c>
    </row>
    <row r="17" spans="1:9" ht="12.75" customHeight="1">
      <c r="A17" s="256" t="s">
        <v>289</v>
      </c>
      <c r="B17" s="256" t="s">
        <v>290</v>
      </c>
      <c r="C17" s="516" t="s">
        <v>291</v>
      </c>
      <c r="D17" s="517">
        <v>25.102</v>
      </c>
      <c r="E17" s="518">
        <v>2.31</v>
      </c>
      <c r="F17" s="518">
        <v>57.99</v>
      </c>
      <c r="G17" s="519">
        <v>1.6000000000000001E-3</v>
      </c>
    </row>
    <row r="18" spans="1:9" ht="12.75" customHeight="1">
      <c r="A18" s="256" t="s">
        <v>292</v>
      </c>
      <c r="B18" s="256" t="s">
        <v>293</v>
      </c>
      <c r="C18" s="516" t="s">
        <v>273</v>
      </c>
      <c r="D18" s="517">
        <v>3</v>
      </c>
      <c r="E18" s="518">
        <v>20</v>
      </c>
      <c r="F18" s="518">
        <v>60</v>
      </c>
      <c r="G18" s="519">
        <v>1.6000000000000001E-3</v>
      </c>
    </row>
    <row r="19" spans="1:9" ht="12.75" customHeight="1">
      <c r="A19" s="256" t="s">
        <v>294</v>
      </c>
      <c r="B19" s="256" t="s">
        <v>295</v>
      </c>
      <c r="C19" s="516" t="s">
        <v>273</v>
      </c>
      <c r="D19" s="517">
        <v>12</v>
      </c>
      <c r="E19" s="518">
        <v>6</v>
      </c>
      <c r="F19" s="518">
        <v>72</v>
      </c>
      <c r="G19" s="519">
        <v>2E-3</v>
      </c>
    </row>
    <row r="20" spans="1:9" ht="12.75" customHeight="1">
      <c r="A20" s="256" t="s">
        <v>296</v>
      </c>
      <c r="B20" s="256" t="s">
        <v>297</v>
      </c>
      <c r="C20" s="516" t="s">
        <v>273</v>
      </c>
      <c r="D20" s="517">
        <v>2</v>
      </c>
      <c r="E20" s="518">
        <v>40</v>
      </c>
      <c r="F20" s="518">
        <v>80</v>
      </c>
      <c r="G20" s="519">
        <v>2.2000000000000001E-3</v>
      </c>
      <c r="I20" s="520"/>
    </row>
    <row r="21" spans="1:9" ht="12.75" customHeight="1">
      <c r="A21" s="256" t="s">
        <v>298</v>
      </c>
      <c r="B21" s="256" t="s">
        <v>299</v>
      </c>
      <c r="C21" s="516" t="s">
        <v>273</v>
      </c>
      <c r="D21" s="517">
        <v>3</v>
      </c>
      <c r="E21" s="518">
        <v>28.89</v>
      </c>
      <c r="F21" s="518">
        <v>86.67</v>
      </c>
      <c r="G21" s="519">
        <v>2.3999999999999998E-3</v>
      </c>
    </row>
    <row r="22" spans="1:9" ht="12.75" customHeight="1">
      <c r="A22" s="256" t="s">
        <v>300</v>
      </c>
      <c r="B22" s="256" t="s">
        <v>301</v>
      </c>
      <c r="C22" s="516" t="s">
        <v>273</v>
      </c>
      <c r="D22" s="517">
        <v>32</v>
      </c>
      <c r="E22" s="518">
        <v>2.76</v>
      </c>
      <c r="F22" s="518">
        <v>88.32</v>
      </c>
      <c r="G22" s="519">
        <v>2.3999999999999998E-3</v>
      </c>
    </row>
    <row r="23" spans="1:9" ht="12.75" customHeight="1">
      <c r="A23" s="256" t="s">
        <v>302</v>
      </c>
      <c r="B23" s="256" t="s">
        <v>303</v>
      </c>
      <c r="C23" s="516" t="s">
        <v>255</v>
      </c>
      <c r="D23" s="517">
        <v>2.376E-2</v>
      </c>
      <c r="E23" s="518">
        <v>4000</v>
      </c>
      <c r="F23" s="518">
        <v>95.04</v>
      </c>
      <c r="G23" s="519">
        <v>2.5999999999999999E-3</v>
      </c>
    </row>
    <row r="24" spans="1:9" ht="12.75" customHeight="1">
      <c r="A24" s="256" t="s">
        <v>304</v>
      </c>
      <c r="B24" s="256" t="s">
        <v>305</v>
      </c>
      <c r="C24" s="516" t="s">
        <v>306</v>
      </c>
      <c r="D24" s="517">
        <v>4</v>
      </c>
      <c r="E24" s="518">
        <v>25</v>
      </c>
      <c r="F24" s="518">
        <v>100</v>
      </c>
      <c r="G24" s="519">
        <v>2.7000000000000001E-3</v>
      </c>
    </row>
    <row r="25" spans="1:9" ht="12.75" customHeight="1">
      <c r="A25" s="256" t="s">
        <v>307</v>
      </c>
      <c r="B25" s="256" t="s">
        <v>308</v>
      </c>
      <c r="C25" s="516" t="s">
        <v>2</v>
      </c>
      <c r="D25" s="517">
        <v>3</v>
      </c>
      <c r="E25" s="518">
        <v>40</v>
      </c>
      <c r="F25" s="518">
        <v>120</v>
      </c>
      <c r="G25" s="519">
        <v>3.3E-3</v>
      </c>
    </row>
    <row r="26" spans="1:9" ht="12.75" customHeight="1">
      <c r="A26" s="256" t="s">
        <v>309</v>
      </c>
      <c r="B26" s="256" t="s">
        <v>310</v>
      </c>
      <c r="C26" s="516" t="s">
        <v>255</v>
      </c>
      <c r="D26" s="517">
        <v>160</v>
      </c>
      <c r="E26" s="518">
        <v>0.78</v>
      </c>
      <c r="F26" s="518">
        <v>124.8</v>
      </c>
      <c r="G26" s="519">
        <v>3.3999999999999998E-3</v>
      </c>
    </row>
    <row r="27" spans="1:9" ht="12.75" customHeight="1">
      <c r="A27" s="256" t="s">
        <v>311</v>
      </c>
      <c r="B27" s="256" t="s">
        <v>312</v>
      </c>
      <c r="C27" s="516" t="s">
        <v>313</v>
      </c>
      <c r="D27" s="517">
        <v>1.5</v>
      </c>
      <c r="E27" s="518">
        <v>95</v>
      </c>
      <c r="F27" s="518">
        <v>142.5</v>
      </c>
      <c r="G27" s="519">
        <v>3.8999999999999998E-3</v>
      </c>
    </row>
    <row r="28" spans="1:9" ht="12.75" customHeight="1">
      <c r="A28" s="256" t="s">
        <v>314</v>
      </c>
      <c r="B28" s="256" t="s">
        <v>315</v>
      </c>
      <c r="C28" s="516" t="s">
        <v>313</v>
      </c>
      <c r="D28" s="517">
        <v>1.6292500000000001</v>
      </c>
      <c r="E28" s="518">
        <v>90</v>
      </c>
      <c r="F28" s="518">
        <v>146.63</v>
      </c>
      <c r="G28" s="519">
        <v>4.0000000000000001E-3</v>
      </c>
    </row>
    <row r="29" spans="1:9" ht="12.75" customHeight="1">
      <c r="A29" s="256" t="s">
        <v>316</v>
      </c>
      <c r="B29" s="256" t="s">
        <v>317</v>
      </c>
      <c r="C29" s="516" t="s">
        <v>273</v>
      </c>
      <c r="D29" s="517">
        <v>3</v>
      </c>
      <c r="E29" s="518">
        <v>50</v>
      </c>
      <c r="F29" s="518">
        <v>150</v>
      </c>
      <c r="G29" s="519">
        <v>4.1000000000000003E-3</v>
      </c>
    </row>
    <row r="30" spans="1:9" ht="12.75" customHeight="1">
      <c r="A30" s="256" t="s">
        <v>318</v>
      </c>
      <c r="B30" s="256" t="s">
        <v>319</v>
      </c>
      <c r="C30" s="516" t="s">
        <v>320</v>
      </c>
      <c r="D30" s="517">
        <v>2.53634</v>
      </c>
      <c r="E30" s="518">
        <v>60.87</v>
      </c>
      <c r="F30" s="518">
        <v>154.38999999999999</v>
      </c>
      <c r="G30" s="519">
        <v>4.1999999999999997E-3</v>
      </c>
    </row>
    <row r="31" spans="1:9" ht="12.75" customHeight="1">
      <c r="A31" s="256" t="s">
        <v>321</v>
      </c>
      <c r="B31" s="256" t="s">
        <v>322</v>
      </c>
      <c r="C31" s="516" t="s">
        <v>264</v>
      </c>
      <c r="D31" s="517">
        <v>26</v>
      </c>
      <c r="E31" s="518">
        <v>5.96</v>
      </c>
      <c r="F31" s="518">
        <v>154.96</v>
      </c>
      <c r="G31" s="519">
        <v>4.1999999999999997E-3</v>
      </c>
    </row>
    <row r="32" spans="1:9" ht="12.75" customHeight="1">
      <c r="A32" s="256" t="s">
        <v>323</v>
      </c>
      <c r="B32" s="256" t="s">
        <v>324</v>
      </c>
      <c r="C32" s="516" t="s">
        <v>264</v>
      </c>
      <c r="D32" s="517">
        <v>33.6</v>
      </c>
      <c r="E32" s="518">
        <v>4.68</v>
      </c>
      <c r="F32" s="518">
        <v>157.25</v>
      </c>
      <c r="G32" s="519">
        <v>4.3E-3</v>
      </c>
    </row>
    <row r="33" spans="1:7" ht="12.75" customHeight="1">
      <c r="A33" s="256" t="s">
        <v>325</v>
      </c>
      <c r="B33" s="256" t="s">
        <v>326</v>
      </c>
      <c r="C33" s="516" t="s">
        <v>255</v>
      </c>
      <c r="D33" s="517">
        <v>4.308E-2</v>
      </c>
      <c r="E33" s="518">
        <v>4000</v>
      </c>
      <c r="F33" s="518">
        <v>172.32</v>
      </c>
      <c r="G33" s="519">
        <v>4.7000000000000002E-3</v>
      </c>
    </row>
    <row r="34" spans="1:7" ht="12.75" customHeight="1">
      <c r="A34" s="256" t="s">
        <v>327</v>
      </c>
      <c r="B34" s="256" t="s">
        <v>328</v>
      </c>
      <c r="C34" s="516" t="s">
        <v>1</v>
      </c>
      <c r="D34" s="517">
        <v>18.7</v>
      </c>
      <c r="E34" s="518">
        <v>9.9</v>
      </c>
      <c r="F34" s="518">
        <v>185.13</v>
      </c>
      <c r="G34" s="519">
        <v>5.0000000000000001E-3</v>
      </c>
    </row>
    <row r="35" spans="1:7" ht="12.75" customHeight="1">
      <c r="A35" s="256" t="s">
        <v>329</v>
      </c>
      <c r="B35" s="256" t="s">
        <v>330</v>
      </c>
      <c r="C35" s="516" t="s">
        <v>273</v>
      </c>
      <c r="D35" s="517">
        <v>32</v>
      </c>
      <c r="E35" s="518">
        <v>6</v>
      </c>
      <c r="F35" s="518">
        <v>192</v>
      </c>
      <c r="G35" s="519">
        <v>5.1999999999999998E-3</v>
      </c>
    </row>
    <row r="36" spans="1:7" ht="12.75" customHeight="1">
      <c r="A36" s="256" t="s">
        <v>331</v>
      </c>
      <c r="B36" s="256" t="s">
        <v>331</v>
      </c>
      <c r="C36" s="516" t="s">
        <v>332</v>
      </c>
      <c r="D36" s="517">
        <v>404.5</v>
      </c>
      <c r="E36" s="518">
        <v>0.5</v>
      </c>
      <c r="F36" s="518">
        <v>202.25</v>
      </c>
      <c r="G36" s="519">
        <v>5.4999999999999997E-3</v>
      </c>
    </row>
    <row r="37" spans="1:7" ht="12.75" customHeight="1">
      <c r="A37" s="256" t="s">
        <v>333</v>
      </c>
      <c r="B37" s="256" t="s">
        <v>334</v>
      </c>
      <c r="C37" s="516" t="s">
        <v>273</v>
      </c>
      <c r="D37" s="517">
        <v>4</v>
      </c>
      <c r="E37" s="518">
        <v>56</v>
      </c>
      <c r="F37" s="518">
        <v>224</v>
      </c>
      <c r="G37" s="519">
        <v>6.1000000000000004E-3</v>
      </c>
    </row>
    <row r="38" spans="1:7" ht="12.75" customHeight="1">
      <c r="A38" s="256" t="s">
        <v>335</v>
      </c>
      <c r="B38" s="256" t="s">
        <v>336</v>
      </c>
      <c r="C38" s="516" t="s">
        <v>337</v>
      </c>
      <c r="D38" s="517">
        <v>88.2</v>
      </c>
      <c r="E38" s="518">
        <v>2.59</v>
      </c>
      <c r="F38" s="518">
        <v>228.44</v>
      </c>
      <c r="G38" s="519">
        <v>6.1999999999999998E-3</v>
      </c>
    </row>
    <row r="39" spans="1:7" ht="12.75" customHeight="1">
      <c r="A39" s="256" t="s">
        <v>338</v>
      </c>
      <c r="B39" s="256" t="s">
        <v>339</v>
      </c>
      <c r="C39" s="516" t="s">
        <v>273</v>
      </c>
      <c r="D39" s="517">
        <v>3</v>
      </c>
      <c r="E39" s="518">
        <v>85</v>
      </c>
      <c r="F39" s="518">
        <v>255</v>
      </c>
      <c r="G39" s="519">
        <v>6.8999999999999999E-3</v>
      </c>
    </row>
    <row r="40" spans="1:7" ht="12.75" customHeight="1">
      <c r="A40" s="256" t="s">
        <v>340</v>
      </c>
      <c r="B40" s="256" t="s">
        <v>341</v>
      </c>
      <c r="C40" s="516" t="s">
        <v>320</v>
      </c>
      <c r="D40" s="517">
        <v>14</v>
      </c>
      <c r="E40" s="518">
        <v>19</v>
      </c>
      <c r="F40" s="518">
        <v>266</v>
      </c>
      <c r="G40" s="519">
        <v>7.1999999999999998E-3</v>
      </c>
    </row>
    <row r="41" spans="1:7" ht="12.75" customHeight="1">
      <c r="A41" s="256" t="s">
        <v>342</v>
      </c>
      <c r="B41" s="256" t="s">
        <v>343</v>
      </c>
      <c r="C41" s="516" t="s">
        <v>3</v>
      </c>
      <c r="D41" s="517">
        <v>4</v>
      </c>
      <c r="E41" s="518">
        <v>67.2</v>
      </c>
      <c r="F41" s="518">
        <v>268.8</v>
      </c>
      <c r="G41" s="519">
        <v>7.3000000000000001E-3</v>
      </c>
    </row>
    <row r="42" spans="1:7" ht="12.75" customHeight="1">
      <c r="A42" s="256" t="s">
        <v>344</v>
      </c>
      <c r="B42" s="256" t="s">
        <v>345</v>
      </c>
      <c r="C42" s="516" t="s">
        <v>346</v>
      </c>
      <c r="D42" s="517">
        <v>0.25363000000000002</v>
      </c>
      <c r="E42" s="518">
        <v>1066.8399999999999</v>
      </c>
      <c r="F42" s="518">
        <v>270.58</v>
      </c>
      <c r="G42" s="519">
        <v>7.4000000000000003E-3</v>
      </c>
    </row>
    <row r="43" spans="1:7" ht="12.75" customHeight="1">
      <c r="A43" s="256" t="s">
        <v>347</v>
      </c>
      <c r="B43" s="256" t="s">
        <v>348</v>
      </c>
      <c r="C43" s="516" t="s">
        <v>332</v>
      </c>
      <c r="D43" s="517">
        <v>0.82</v>
      </c>
      <c r="E43" s="518">
        <v>345</v>
      </c>
      <c r="F43" s="518">
        <v>282.89999999999998</v>
      </c>
      <c r="G43" s="519">
        <v>7.7000000000000002E-3</v>
      </c>
    </row>
    <row r="44" spans="1:7" ht="12.75" customHeight="1">
      <c r="A44" s="256" t="s">
        <v>349</v>
      </c>
      <c r="B44" s="256" t="s">
        <v>350</v>
      </c>
      <c r="C44" s="516" t="s">
        <v>273</v>
      </c>
      <c r="D44" s="517">
        <v>24</v>
      </c>
      <c r="E44" s="518">
        <v>12</v>
      </c>
      <c r="F44" s="518">
        <v>288</v>
      </c>
      <c r="G44" s="519">
        <v>7.7999999999999996E-3</v>
      </c>
    </row>
    <row r="45" spans="1:7" ht="12.75" customHeight="1">
      <c r="A45" s="256" t="s">
        <v>351</v>
      </c>
      <c r="B45" s="256" t="s">
        <v>352</v>
      </c>
      <c r="C45" s="516" t="s">
        <v>264</v>
      </c>
      <c r="D45" s="517">
        <v>27.1</v>
      </c>
      <c r="E45" s="518">
        <v>10.87</v>
      </c>
      <c r="F45" s="518">
        <v>294.58</v>
      </c>
      <c r="G45" s="519">
        <v>8.0000000000000002E-3</v>
      </c>
    </row>
    <row r="46" spans="1:7" ht="12.75" customHeight="1">
      <c r="A46" s="256" t="s">
        <v>353</v>
      </c>
      <c r="B46" s="256" t="s">
        <v>354</v>
      </c>
      <c r="C46" s="516" t="s">
        <v>273</v>
      </c>
      <c r="D46" s="517">
        <v>6</v>
      </c>
      <c r="E46" s="518">
        <v>50</v>
      </c>
      <c r="F46" s="518">
        <v>300</v>
      </c>
      <c r="G46" s="519">
        <v>8.2000000000000007E-3</v>
      </c>
    </row>
    <row r="47" spans="1:7" ht="12.75" customHeight="1">
      <c r="A47" s="256" t="s">
        <v>355</v>
      </c>
      <c r="B47" s="256" t="s">
        <v>356</v>
      </c>
      <c r="C47" s="516" t="s">
        <v>261</v>
      </c>
      <c r="D47" s="517">
        <v>7.95404</v>
      </c>
      <c r="E47" s="518">
        <v>39</v>
      </c>
      <c r="F47" s="518">
        <v>310.20999999999998</v>
      </c>
      <c r="G47" s="519">
        <v>8.3999999999999995E-3</v>
      </c>
    </row>
    <row r="48" spans="1:7" ht="12.75" customHeight="1">
      <c r="A48" s="256" t="s">
        <v>357</v>
      </c>
      <c r="B48" s="256" t="s">
        <v>358</v>
      </c>
      <c r="C48" s="516" t="s">
        <v>264</v>
      </c>
      <c r="D48" s="517">
        <v>82.95</v>
      </c>
      <c r="E48" s="518">
        <v>3.84</v>
      </c>
      <c r="F48" s="518">
        <v>318.52999999999997</v>
      </c>
      <c r="G48" s="519">
        <v>8.6999999999999994E-3</v>
      </c>
    </row>
    <row r="49" spans="1:7" ht="12.75" customHeight="1">
      <c r="A49" s="256" t="s">
        <v>359</v>
      </c>
      <c r="B49" s="256" t="s">
        <v>360</v>
      </c>
      <c r="C49" s="516" t="s">
        <v>273</v>
      </c>
      <c r="D49" s="517">
        <v>64</v>
      </c>
      <c r="E49" s="518">
        <v>5</v>
      </c>
      <c r="F49" s="518">
        <v>320</v>
      </c>
      <c r="G49" s="519">
        <v>8.6999999999999994E-3</v>
      </c>
    </row>
    <row r="50" spans="1:7" ht="12.75" customHeight="1">
      <c r="A50" s="256" t="s">
        <v>361</v>
      </c>
      <c r="B50" s="256" t="s">
        <v>362</v>
      </c>
      <c r="C50" s="516" t="s">
        <v>273</v>
      </c>
      <c r="D50" s="517">
        <v>9</v>
      </c>
      <c r="E50" s="518">
        <v>35.85</v>
      </c>
      <c r="F50" s="518">
        <v>322.64999999999998</v>
      </c>
      <c r="G50" s="519">
        <v>8.8000000000000005E-3</v>
      </c>
    </row>
    <row r="51" spans="1:7" ht="12.75" customHeight="1">
      <c r="A51" s="256" t="s">
        <v>363</v>
      </c>
      <c r="B51" s="256" t="s">
        <v>364</v>
      </c>
      <c r="C51" s="516" t="s">
        <v>264</v>
      </c>
      <c r="D51" s="517">
        <v>8.4</v>
      </c>
      <c r="E51" s="518">
        <v>40</v>
      </c>
      <c r="F51" s="518">
        <v>336</v>
      </c>
      <c r="G51" s="519">
        <v>9.1000000000000004E-3</v>
      </c>
    </row>
    <row r="52" spans="1:7" ht="12.75" customHeight="1">
      <c r="A52" s="256" t="s">
        <v>365</v>
      </c>
      <c r="B52" s="256" t="s">
        <v>366</v>
      </c>
      <c r="C52" s="516" t="s">
        <v>320</v>
      </c>
      <c r="D52" s="517">
        <v>5.3202600000000002</v>
      </c>
      <c r="E52" s="518">
        <v>63.51</v>
      </c>
      <c r="F52" s="518">
        <v>337.89</v>
      </c>
      <c r="G52" s="519">
        <v>9.1999999999999998E-3</v>
      </c>
    </row>
    <row r="53" spans="1:7" ht="12.75" customHeight="1">
      <c r="A53" s="256" t="s">
        <v>367</v>
      </c>
      <c r="B53" s="256" t="s">
        <v>368</v>
      </c>
      <c r="C53" s="516" t="s">
        <v>273</v>
      </c>
      <c r="D53" s="517">
        <v>9</v>
      </c>
      <c r="E53" s="518">
        <v>38.340000000000003</v>
      </c>
      <c r="F53" s="518">
        <v>345.06</v>
      </c>
      <c r="G53" s="519">
        <v>9.4000000000000004E-3</v>
      </c>
    </row>
    <row r="54" spans="1:7" ht="12.75" customHeight="1">
      <c r="A54" s="256" t="s">
        <v>369</v>
      </c>
      <c r="B54" s="256" t="s">
        <v>370</v>
      </c>
      <c r="C54" s="516" t="s">
        <v>273</v>
      </c>
      <c r="D54" s="517">
        <v>22</v>
      </c>
      <c r="E54" s="518">
        <v>17.18</v>
      </c>
      <c r="F54" s="518">
        <v>377.96</v>
      </c>
      <c r="G54" s="519">
        <v>1.03E-2</v>
      </c>
    </row>
    <row r="55" spans="1:7" ht="12.75" customHeight="1">
      <c r="A55" s="256" t="s">
        <v>371</v>
      </c>
      <c r="B55" s="256" t="s">
        <v>372</v>
      </c>
      <c r="C55" s="516" t="s">
        <v>313</v>
      </c>
      <c r="D55" s="517">
        <v>21</v>
      </c>
      <c r="E55" s="518">
        <v>18</v>
      </c>
      <c r="F55" s="518">
        <v>378</v>
      </c>
      <c r="G55" s="519">
        <v>1.03E-2</v>
      </c>
    </row>
    <row r="56" spans="1:7" ht="12.75" customHeight="1">
      <c r="A56" s="256" t="s">
        <v>373</v>
      </c>
      <c r="B56" s="256" t="s">
        <v>374</v>
      </c>
      <c r="C56" s="516" t="s">
        <v>3</v>
      </c>
      <c r="D56" s="517">
        <v>6</v>
      </c>
      <c r="E56" s="518">
        <v>67.2</v>
      </c>
      <c r="F56" s="518">
        <v>403.2</v>
      </c>
      <c r="G56" s="519">
        <v>1.0999999999999999E-2</v>
      </c>
    </row>
    <row r="57" spans="1:7" ht="12.75" customHeight="1">
      <c r="A57" s="256" t="s">
        <v>375</v>
      </c>
      <c r="B57" s="256" t="s">
        <v>376</v>
      </c>
      <c r="C57" s="516" t="s">
        <v>264</v>
      </c>
      <c r="D57" s="517">
        <v>16.8</v>
      </c>
      <c r="E57" s="518">
        <v>25</v>
      </c>
      <c r="F57" s="518">
        <v>420</v>
      </c>
      <c r="G57" s="519">
        <v>1.14E-2</v>
      </c>
    </row>
    <row r="58" spans="1:7">
      <c r="A58" s="256" t="s">
        <v>377</v>
      </c>
      <c r="B58" s="256" t="s">
        <v>378</v>
      </c>
      <c r="C58" s="516" t="s">
        <v>264</v>
      </c>
      <c r="D58" s="517">
        <v>73</v>
      </c>
      <c r="E58" s="518">
        <v>5.84</v>
      </c>
      <c r="F58" s="518">
        <v>426.32</v>
      </c>
      <c r="G58" s="519">
        <v>1.1599999999999999E-2</v>
      </c>
    </row>
    <row r="59" spans="1:7" ht="12.75" customHeight="1">
      <c r="A59" s="256" t="s">
        <v>379</v>
      </c>
      <c r="B59" s="256" t="s">
        <v>380</v>
      </c>
      <c r="C59" s="516" t="s">
        <v>337</v>
      </c>
      <c r="D59" s="517">
        <v>30.9</v>
      </c>
      <c r="E59" s="518">
        <v>14</v>
      </c>
      <c r="F59" s="518">
        <v>432.6</v>
      </c>
      <c r="G59" s="519">
        <v>1.18E-2</v>
      </c>
    </row>
    <row r="60" spans="1:7" ht="12.75" customHeight="1">
      <c r="A60" s="256" t="s">
        <v>381</v>
      </c>
      <c r="B60" s="256" t="s">
        <v>382</v>
      </c>
      <c r="C60" s="516" t="s">
        <v>273</v>
      </c>
      <c r="D60" s="517">
        <v>6</v>
      </c>
      <c r="E60" s="518">
        <v>72.39</v>
      </c>
      <c r="F60" s="518">
        <v>434.34</v>
      </c>
      <c r="G60" s="519">
        <v>1.18E-2</v>
      </c>
    </row>
    <row r="61" spans="1:7" ht="12.75" customHeight="1">
      <c r="A61" s="256" t="s">
        <v>383</v>
      </c>
      <c r="B61" s="256" t="s">
        <v>384</v>
      </c>
      <c r="C61" s="516" t="s">
        <v>320</v>
      </c>
      <c r="D61" s="517">
        <v>7.5</v>
      </c>
      <c r="E61" s="518">
        <v>65</v>
      </c>
      <c r="F61" s="518">
        <v>487.5</v>
      </c>
      <c r="G61" s="519">
        <v>1.3299999999999999E-2</v>
      </c>
    </row>
    <row r="62" spans="1:7" ht="12.75" customHeight="1">
      <c r="A62" s="256" t="s">
        <v>385</v>
      </c>
      <c r="B62" s="256" t="s">
        <v>386</v>
      </c>
      <c r="C62" s="516" t="s">
        <v>273</v>
      </c>
      <c r="D62" s="517">
        <v>4</v>
      </c>
      <c r="E62" s="518">
        <v>126.79</v>
      </c>
      <c r="F62" s="518">
        <v>507.16</v>
      </c>
      <c r="G62" s="519">
        <v>1.38E-2</v>
      </c>
    </row>
    <row r="63" spans="1:7" ht="12.75" customHeight="1">
      <c r="A63" s="256" t="s">
        <v>387</v>
      </c>
      <c r="B63" s="256" t="s">
        <v>388</v>
      </c>
      <c r="C63" s="516" t="s">
        <v>273</v>
      </c>
      <c r="D63" s="517">
        <v>15</v>
      </c>
      <c r="E63" s="518">
        <v>34.47</v>
      </c>
      <c r="F63" s="518">
        <v>517.04999999999995</v>
      </c>
      <c r="G63" s="519">
        <v>1.41E-2</v>
      </c>
    </row>
    <row r="64" spans="1:7" ht="12.75" customHeight="1">
      <c r="A64" s="256" t="s">
        <v>389</v>
      </c>
      <c r="B64" s="256" t="s">
        <v>390</v>
      </c>
      <c r="C64" s="516" t="s">
        <v>273</v>
      </c>
      <c r="D64" s="517">
        <v>15</v>
      </c>
      <c r="E64" s="518">
        <v>34.880000000000003</v>
      </c>
      <c r="F64" s="518">
        <v>523.20000000000005</v>
      </c>
      <c r="G64" s="519">
        <v>1.4200000000000001E-2</v>
      </c>
    </row>
    <row r="65" spans="1:7" ht="12.75" customHeight="1">
      <c r="A65" s="256" t="s">
        <v>391</v>
      </c>
      <c r="B65" s="256" t="s">
        <v>392</v>
      </c>
      <c r="C65" s="516" t="s">
        <v>332</v>
      </c>
      <c r="D65" s="517">
        <v>31.5</v>
      </c>
      <c r="E65" s="518">
        <v>18</v>
      </c>
      <c r="F65" s="518">
        <v>567</v>
      </c>
      <c r="G65" s="519">
        <v>1.54E-2</v>
      </c>
    </row>
    <row r="66" spans="1:7" s="521" customFormat="1" ht="12.75" customHeight="1">
      <c r="A66" s="256" t="s">
        <v>393</v>
      </c>
      <c r="B66" s="256" t="s">
        <v>394</v>
      </c>
      <c r="C66" s="516" t="s">
        <v>273</v>
      </c>
      <c r="D66" s="517">
        <v>6</v>
      </c>
      <c r="E66" s="518">
        <v>100</v>
      </c>
      <c r="F66" s="518">
        <v>600</v>
      </c>
      <c r="G66" s="519">
        <v>1.6299999999999999E-2</v>
      </c>
    </row>
    <row r="67" spans="1:7" s="521" customFormat="1" ht="12.75" customHeight="1">
      <c r="A67" s="256" t="s">
        <v>395</v>
      </c>
      <c r="B67" s="256" t="s">
        <v>396</v>
      </c>
      <c r="C67" s="516" t="s">
        <v>320</v>
      </c>
      <c r="D67" s="517">
        <v>42.55</v>
      </c>
      <c r="E67" s="518">
        <v>14.3</v>
      </c>
      <c r="F67" s="518">
        <v>608.47</v>
      </c>
      <c r="G67" s="519">
        <v>1.6500000000000001E-2</v>
      </c>
    </row>
    <row r="68" spans="1:7" s="521" customFormat="1" ht="12.75" customHeight="1">
      <c r="A68" s="256" t="s">
        <v>397</v>
      </c>
      <c r="B68" s="256" t="s">
        <v>398</v>
      </c>
      <c r="C68" s="516" t="s">
        <v>273</v>
      </c>
      <c r="D68" s="517">
        <v>4</v>
      </c>
      <c r="E68" s="518">
        <v>153.63999999999999</v>
      </c>
      <c r="F68" s="518">
        <v>614.55999999999995</v>
      </c>
      <c r="G68" s="519">
        <v>1.67E-2</v>
      </c>
    </row>
    <row r="69" spans="1:7" s="521" customFormat="1" ht="12.75" customHeight="1">
      <c r="A69" s="256" t="s">
        <v>399</v>
      </c>
      <c r="B69" s="256" t="s">
        <v>400</v>
      </c>
      <c r="C69" s="516" t="s">
        <v>320</v>
      </c>
      <c r="D69" s="517">
        <v>32.672400000000003</v>
      </c>
      <c r="E69" s="518">
        <v>19</v>
      </c>
      <c r="F69" s="518">
        <v>620.78</v>
      </c>
      <c r="G69" s="519">
        <v>1.6899999999999998E-2</v>
      </c>
    </row>
    <row r="70" spans="1:7" s="521" customFormat="1" ht="12.75" customHeight="1">
      <c r="A70" s="256" t="s">
        <v>401</v>
      </c>
      <c r="B70" s="256" t="s">
        <v>402</v>
      </c>
      <c r="C70" s="516" t="s">
        <v>273</v>
      </c>
      <c r="D70" s="517">
        <v>11</v>
      </c>
      <c r="E70" s="518">
        <v>56.6</v>
      </c>
      <c r="F70" s="518">
        <v>622.6</v>
      </c>
      <c r="G70" s="519">
        <v>1.6899999999999998E-2</v>
      </c>
    </row>
    <row r="71" spans="1:7" s="521" customFormat="1" ht="12.75" customHeight="1">
      <c r="A71" s="256" t="s">
        <v>403</v>
      </c>
      <c r="B71" s="256" t="s">
        <v>404</v>
      </c>
      <c r="C71" s="516" t="s">
        <v>273</v>
      </c>
      <c r="D71" s="517">
        <v>32</v>
      </c>
      <c r="E71" s="518">
        <v>20</v>
      </c>
      <c r="F71" s="518">
        <v>640</v>
      </c>
      <c r="G71" s="519">
        <v>1.7399999999999999E-2</v>
      </c>
    </row>
    <row r="72" spans="1:7" s="521" customFormat="1" ht="12.75" customHeight="1">
      <c r="A72" s="256" t="s">
        <v>405</v>
      </c>
      <c r="B72" s="256" t="s">
        <v>406</v>
      </c>
      <c r="C72" s="516" t="s">
        <v>407</v>
      </c>
      <c r="D72" s="517">
        <v>15</v>
      </c>
      <c r="E72" s="518">
        <v>43.75</v>
      </c>
      <c r="F72" s="518">
        <v>656.25</v>
      </c>
      <c r="G72" s="519">
        <v>1.78E-2</v>
      </c>
    </row>
    <row r="73" spans="1:7" s="521" customFormat="1">
      <c r="A73" s="256" t="s">
        <v>408</v>
      </c>
      <c r="B73" s="256" t="s">
        <v>409</v>
      </c>
      <c r="C73" s="516" t="s">
        <v>273</v>
      </c>
      <c r="D73" s="517">
        <v>4</v>
      </c>
      <c r="E73" s="518">
        <v>170.32</v>
      </c>
      <c r="F73" s="518">
        <v>681.28</v>
      </c>
      <c r="G73" s="519">
        <v>1.8499999999999999E-2</v>
      </c>
    </row>
    <row r="74" spans="1:7">
      <c r="A74" s="256" t="s">
        <v>410</v>
      </c>
      <c r="B74" s="256" t="s">
        <v>411</v>
      </c>
      <c r="C74" s="516" t="s">
        <v>412</v>
      </c>
      <c r="D74" s="517">
        <v>0.5</v>
      </c>
      <c r="E74" s="518">
        <v>1400</v>
      </c>
      <c r="F74" s="518">
        <v>700</v>
      </c>
      <c r="G74" s="519">
        <v>1.9E-2</v>
      </c>
    </row>
    <row r="75" spans="1:7">
      <c r="A75" s="256" t="s">
        <v>413</v>
      </c>
      <c r="B75" s="256" t="s">
        <v>414</v>
      </c>
      <c r="C75" s="516" t="s">
        <v>264</v>
      </c>
      <c r="D75" s="517">
        <v>1.2</v>
      </c>
      <c r="E75" s="518">
        <v>600</v>
      </c>
      <c r="F75" s="518">
        <v>720</v>
      </c>
      <c r="G75" s="519">
        <v>1.9599999999999999E-2</v>
      </c>
    </row>
    <row r="76" spans="1:7">
      <c r="A76" s="256" t="s">
        <v>415</v>
      </c>
      <c r="B76" s="256" t="s">
        <v>416</v>
      </c>
      <c r="C76" s="516" t="s">
        <v>273</v>
      </c>
      <c r="D76" s="517">
        <v>3</v>
      </c>
      <c r="E76" s="518">
        <v>249.55</v>
      </c>
      <c r="F76" s="518">
        <v>748.65</v>
      </c>
      <c r="G76" s="519">
        <v>2.0400000000000001E-2</v>
      </c>
    </row>
    <row r="77" spans="1:7">
      <c r="A77" s="256" t="s">
        <v>417</v>
      </c>
      <c r="B77" s="256" t="s">
        <v>418</v>
      </c>
      <c r="C77" s="516" t="s">
        <v>273</v>
      </c>
      <c r="D77" s="517">
        <v>1</v>
      </c>
      <c r="E77" s="518">
        <v>797.28</v>
      </c>
      <c r="F77" s="518">
        <v>797.28</v>
      </c>
      <c r="G77" s="519">
        <v>2.1700000000000001E-2</v>
      </c>
    </row>
    <row r="78" spans="1:7">
      <c r="A78" s="256" t="s">
        <v>419</v>
      </c>
      <c r="B78" s="256" t="s">
        <v>420</v>
      </c>
      <c r="C78" s="516" t="s">
        <v>273</v>
      </c>
      <c r="D78" s="517">
        <v>21</v>
      </c>
      <c r="E78" s="518">
        <v>38.549999999999997</v>
      </c>
      <c r="F78" s="518">
        <v>809.55</v>
      </c>
      <c r="G78" s="519">
        <v>2.1999999999999999E-2</v>
      </c>
    </row>
    <row r="79" spans="1:7">
      <c r="A79" s="256" t="s">
        <v>421</v>
      </c>
      <c r="B79" s="256" t="s">
        <v>422</v>
      </c>
      <c r="C79" s="516" t="s">
        <v>255</v>
      </c>
      <c r="D79" s="517">
        <v>34.113819999999997</v>
      </c>
      <c r="E79" s="518">
        <v>24</v>
      </c>
      <c r="F79" s="518">
        <v>818.73</v>
      </c>
      <c r="G79" s="519">
        <v>2.23E-2</v>
      </c>
    </row>
    <row r="80" spans="1:7">
      <c r="A80" s="256" t="s">
        <v>423</v>
      </c>
      <c r="B80" s="256" t="s">
        <v>424</v>
      </c>
      <c r="C80" s="516" t="s">
        <v>313</v>
      </c>
      <c r="D80" s="517">
        <v>47.75</v>
      </c>
      <c r="E80" s="518">
        <v>18</v>
      </c>
      <c r="F80" s="518">
        <v>859.5</v>
      </c>
      <c r="G80" s="519">
        <v>2.3400000000000001E-2</v>
      </c>
    </row>
    <row r="81" spans="1:7">
      <c r="A81" s="256" t="s">
        <v>425</v>
      </c>
      <c r="B81" s="256" t="s">
        <v>426</v>
      </c>
      <c r="C81" s="516" t="s">
        <v>427</v>
      </c>
      <c r="D81" s="517">
        <v>868.28093999999999</v>
      </c>
      <c r="E81" s="518">
        <v>1</v>
      </c>
      <c r="F81" s="518">
        <v>868.28</v>
      </c>
      <c r="G81" s="519">
        <v>2.3599999999999999E-2</v>
      </c>
    </row>
    <row r="82" spans="1:7">
      <c r="A82" s="256" t="s">
        <v>428</v>
      </c>
      <c r="B82" s="256" t="s">
        <v>429</v>
      </c>
      <c r="C82" s="516" t="s">
        <v>255</v>
      </c>
      <c r="D82" s="517">
        <v>36.72625</v>
      </c>
      <c r="E82" s="518">
        <v>24</v>
      </c>
      <c r="F82" s="518">
        <v>881.43</v>
      </c>
      <c r="G82" s="519">
        <v>2.4E-2</v>
      </c>
    </row>
    <row r="83" spans="1:7">
      <c r="A83" s="256" t="s">
        <v>430</v>
      </c>
      <c r="B83" s="256" t="s">
        <v>431</v>
      </c>
      <c r="C83" s="516" t="s">
        <v>313</v>
      </c>
      <c r="D83" s="517">
        <v>37.898719999999997</v>
      </c>
      <c r="E83" s="518">
        <v>24.34</v>
      </c>
      <c r="F83" s="518">
        <v>922.45</v>
      </c>
      <c r="G83" s="519">
        <v>2.5100000000000001E-2</v>
      </c>
    </row>
    <row r="84" spans="1:7">
      <c r="A84" s="256" t="s">
        <v>432</v>
      </c>
      <c r="B84" s="256" t="s">
        <v>433</v>
      </c>
      <c r="C84" s="516" t="s">
        <v>337</v>
      </c>
      <c r="D84" s="517">
        <v>61.975099999999998</v>
      </c>
      <c r="E84" s="518">
        <v>15</v>
      </c>
      <c r="F84" s="518">
        <v>929.63</v>
      </c>
      <c r="G84" s="519">
        <v>2.53E-2</v>
      </c>
    </row>
    <row r="85" spans="1:7">
      <c r="A85" s="256" t="s">
        <v>434</v>
      </c>
      <c r="B85" s="256" t="s">
        <v>435</v>
      </c>
      <c r="C85" s="516" t="s">
        <v>273</v>
      </c>
      <c r="D85" s="517">
        <v>3</v>
      </c>
      <c r="E85" s="518">
        <v>317.52</v>
      </c>
      <c r="F85" s="518">
        <v>952.56</v>
      </c>
      <c r="G85" s="519">
        <v>2.5899999999999999E-2</v>
      </c>
    </row>
    <row r="86" spans="1:7">
      <c r="A86" s="256" t="s">
        <v>436</v>
      </c>
      <c r="B86" s="256" t="s">
        <v>437</v>
      </c>
      <c r="C86" s="516" t="s">
        <v>264</v>
      </c>
      <c r="D86" s="517">
        <v>32</v>
      </c>
      <c r="E86" s="518">
        <v>30</v>
      </c>
      <c r="F86" s="518">
        <v>960</v>
      </c>
      <c r="G86" s="519">
        <v>2.6100000000000002E-2</v>
      </c>
    </row>
    <row r="87" spans="1:7">
      <c r="A87" s="256" t="s">
        <v>438</v>
      </c>
      <c r="B87" s="256" t="s">
        <v>439</v>
      </c>
      <c r="C87" s="516" t="s">
        <v>264</v>
      </c>
      <c r="D87" s="517">
        <v>47.25</v>
      </c>
      <c r="E87" s="518">
        <v>20.71</v>
      </c>
      <c r="F87" s="518">
        <v>978.55</v>
      </c>
      <c r="G87" s="519">
        <v>2.6599999999999999E-2</v>
      </c>
    </row>
    <row r="88" spans="1:7">
      <c r="A88" s="256" t="s">
        <v>440</v>
      </c>
      <c r="B88" s="256" t="s">
        <v>441</v>
      </c>
      <c r="C88" s="516" t="s">
        <v>427</v>
      </c>
      <c r="D88" s="517">
        <v>7.7249999999999996</v>
      </c>
      <c r="E88" s="518">
        <v>135</v>
      </c>
      <c r="F88" s="518">
        <v>1042.8800000000001</v>
      </c>
      <c r="G88" s="519">
        <v>2.8400000000000002E-2</v>
      </c>
    </row>
    <row r="89" spans="1:7">
      <c r="A89" s="256" t="s">
        <v>442</v>
      </c>
      <c r="B89" s="256" t="s">
        <v>443</v>
      </c>
      <c r="C89" s="516" t="s">
        <v>444</v>
      </c>
      <c r="D89" s="517">
        <v>0.54161999999999999</v>
      </c>
      <c r="E89" s="518">
        <v>2000</v>
      </c>
      <c r="F89" s="518">
        <v>1083.24</v>
      </c>
      <c r="G89" s="519">
        <v>2.9499999999999998E-2</v>
      </c>
    </row>
    <row r="90" spans="1:7">
      <c r="A90" s="256" t="s">
        <v>445</v>
      </c>
      <c r="B90" s="256" t="s">
        <v>446</v>
      </c>
      <c r="C90" s="516" t="s">
        <v>0</v>
      </c>
      <c r="D90" s="517">
        <v>22</v>
      </c>
      <c r="E90" s="518">
        <v>50</v>
      </c>
      <c r="F90" s="518">
        <v>1100</v>
      </c>
      <c r="G90" s="519">
        <v>2.9899999999999999E-2</v>
      </c>
    </row>
    <row r="91" spans="1:7">
      <c r="A91" s="256" t="s">
        <v>447</v>
      </c>
      <c r="B91" s="256" t="s">
        <v>448</v>
      </c>
      <c r="C91" s="516" t="s">
        <v>273</v>
      </c>
      <c r="D91" s="517">
        <v>206</v>
      </c>
      <c r="E91" s="518">
        <v>6</v>
      </c>
      <c r="F91" s="518">
        <v>1236</v>
      </c>
      <c r="G91" s="519">
        <v>3.3599999999999998E-2</v>
      </c>
    </row>
    <row r="92" spans="1:7">
      <c r="A92" s="256" t="s">
        <v>449</v>
      </c>
      <c r="B92" s="256" t="s">
        <v>450</v>
      </c>
      <c r="C92" s="516" t="s">
        <v>313</v>
      </c>
      <c r="D92" s="517">
        <v>71.400000000000006</v>
      </c>
      <c r="E92" s="518">
        <v>18</v>
      </c>
      <c r="F92" s="518">
        <v>1285.2</v>
      </c>
      <c r="G92" s="519">
        <v>3.49E-2</v>
      </c>
    </row>
    <row r="93" spans="1:7">
      <c r="A93" s="256" t="s">
        <v>451</v>
      </c>
      <c r="B93" s="256" t="s">
        <v>452</v>
      </c>
      <c r="C93" s="516" t="s">
        <v>273</v>
      </c>
      <c r="D93" s="517">
        <v>2.976</v>
      </c>
      <c r="E93" s="518">
        <v>450</v>
      </c>
      <c r="F93" s="518">
        <v>1339.2</v>
      </c>
      <c r="G93" s="519">
        <v>3.6400000000000002E-2</v>
      </c>
    </row>
    <row r="94" spans="1:7">
      <c r="A94" s="256" t="s">
        <v>453</v>
      </c>
      <c r="B94" s="256" t="s">
        <v>454</v>
      </c>
      <c r="C94" s="516" t="s">
        <v>444</v>
      </c>
      <c r="D94" s="517">
        <v>59.254559999999998</v>
      </c>
      <c r="E94" s="518">
        <v>24</v>
      </c>
      <c r="F94" s="518">
        <v>1422.11</v>
      </c>
      <c r="G94" s="519">
        <v>3.8699999999999998E-2</v>
      </c>
    </row>
    <row r="95" spans="1:7">
      <c r="A95" s="256" t="s">
        <v>455</v>
      </c>
      <c r="B95" s="256" t="s">
        <v>456</v>
      </c>
      <c r="C95" s="516" t="s">
        <v>332</v>
      </c>
      <c r="D95" s="517">
        <v>75.945449999999994</v>
      </c>
      <c r="E95" s="518">
        <v>19</v>
      </c>
      <c r="F95" s="518">
        <v>1442.96</v>
      </c>
      <c r="G95" s="519">
        <v>3.9199999999999999E-2</v>
      </c>
    </row>
    <row r="96" spans="1:7">
      <c r="A96" s="256" t="s">
        <v>457</v>
      </c>
      <c r="B96" s="256" t="s">
        <v>458</v>
      </c>
      <c r="C96" s="516" t="s">
        <v>255</v>
      </c>
      <c r="D96" s="517">
        <v>84</v>
      </c>
      <c r="E96" s="518">
        <v>19.079999999999998</v>
      </c>
      <c r="F96" s="518">
        <v>1602.72</v>
      </c>
      <c r="G96" s="519">
        <v>4.36E-2</v>
      </c>
    </row>
    <row r="97" spans="1:7">
      <c r="A97" s="256" t="s">
        <v>459</v>
      </c>
      <c r="B97" s="256" t="s">
        <v>460</v>
      </c>
      <c r="C97" s="516" t="s">
        <v>320</v>
      </c>
      <c r="D97" s="517">
        <v>5.0708099999999998</v>
      </c>
      <c r="E97" s="518">
        <v>345.22</v>
      </c>
      <c r="F97" s="518">
        <v>1750.55</v>
      </c>
      <c r="G97" s="519">
        <v>4.7600000000000003E-2</v>
      </c>
    </row>
    <row r="98" spans="1:7">
      <c r="A98" s="256" t="s">
        <v>461</v>
      </c>
      <c r="B98" s="256" t="s">
        <v>462</v>
      </c>
      <c r="C98" s="516" t="s">
        <v>273</v>
      </c>
      <c r="D98" s="517">
        <v>3</v>
      </c>
      <c r="E98" s="518">
        <v>584.01</v>
      </c>
      <c r="F98" s="518">
        <v>1752.03</v>
      </c>
      <c r="G98" s="519">
        <v>4.7600000000000003E-2</v>
      </c>
    </row>
    <row r="99" spans="1:7">
      <c r="A99" s="256" t="s">
        <v>463</v>
      </c>
      <c r="B99" s="256" t="s">
        <v>464</v>
      </c>
      <c r="C99" s="516" t="s">
        <v>337</v>
      </c>
      <c r="D99" s="517">
        <v>48</v>
      </c>
      <c r="E99" s="518">
        <v>37</v>
      </c>
      <c r="F99" s="518">
        <v>1776</v>
      </c>
      <c r="G99" s="519">
        <v>4.8300000000000003E-2</v>
      </c>
    </row>
    <row r="100" spans="1:7" ht="12.75" customHeight="1">
      <c r="A100" s="256" t="s">
        <v>465</v>
      </c>
      <c r="B100" s="256" t="s">
        <v>466</v>
      </c>
      <c r="C100" s="516" t="s">
        <v>273</v>
      </c>
      <c r="D100" s="517">
        <v>33</v>
      </c>
      <c r="E100" s="518">
        <v>55.72</v>
      </c>
      <c r="F100" s="518">
        <v>1838.76</v>
      </c>
      <c r="G100" s="519">
        <v>0.05</v>
      </c>
    </row>
    <row r="101" spans="1:7" ht="12.75" customHeight="1">
      <c r="A101" s="256" t="s">
        <v>467</v>
      </c>
      <c r="B101" s="256" t="s">
        <v>263</v>
      </c>
      <c r="C101" s="516" t="s">
        <v>264</v>
      </c>
      <c r="D101" s="517">
        <v>189</v>
      </c>
      <c r="E101" s="518">
        <v>9.9600000000000009</v>
      </c>
      <c r="F101" s="518">
        <v>1882.44</v>
      </c>
      <c r="G101" s="519">
        <v>5.1200000000000002E-2</v>
      </c>
    </row>
    <row r="102" spans="1:7" ht="12.75" customHeight="1">
      <c r="A102" s="256" t="s">
        <v>468</v>
      </c>
      <c r="B102" s="256" t="s">
        <v>469</v>
      </c>
      <c r="C102" s="516" t="s">
        <v>313</v>
      </c>
      <c r="D102" s="517">
        <v>99.894750000000002</v>
      </c>
      <c r="E102" s="518">
        <v>19</v>
      </c>
      <c r="F102" s="518">
        <v>1898</v>
      </c>
      <c r="G102" s="519">
        <v>5.16E-2</v>
      </c>
    </row>
    <row r="103" spans="1:7" ht="12.75" customHeight="1">
      <c r="A103" s="256" t="s">
        <v>470</v>
      </c>
      <c r="B103" s="256" t="s">
        <v>471</v>
      </c>
      <c r="C103" s="516" t="s">
        <v>1</v>
      </c>
      <c r="D103" s="517">
        <v>90.164000000000001</v>
      </c>
      <c r="E103" s="518">
        <v>21.12</v>
      </c>
      <c r="F103" s="518">
        <v>1904.26</v>
      </c>
      <c r="G103" s="519">
        <v>5.1799999999999999E-2</v>
      </c>
    </row>
    <row r="104" spans="1:7" ht="12.75" customHeight="1">
      <c r="A104" s="256" t="s">
        <v>472</v>
      </c>
      <c r="B104" s="256" t="s">
        <v>473</v>
      </c>
      <c r="C104" s="516" t="s">
        <v>2</v>
      </c>
      <c r="D104" s="517">
        <v>137.63200000000001</v>
      </c>
      <c r="E104" s="518">
        <v>14</v>
      </c>
      <c r="F104" s="518">
        <v>1926.85</v>
      </c>
      <c r="G104" s="519">
        <v>5.2400000000000002E-2</v>
      </c>
    </row>
    <row r="105" spans="1:7" ht="12.75" customHeight="1">
      <c r="A105" s="256" t="s">
        <v>474</v>
      </c>
      <c r="B105" s="256" t="s">
        <v>475</v>
      </c>
      <c r="C105" s="516" t="s">
        <v>273</v>
      </c>
      <c r="D105" s="517">
        <v>19.75</v>
      </c>
      <c r="E105" s="518">
        <v>100</v>
      </c>
      <c r="F105" s="518">
        <v>1975</v>
      </c>
      <c r="G105" s="519">
        <v>5.3699999999999998E-2</v>
      </c>
    </row>
    <row r="106" spans="1:7" ht="12.75" customHeight="1">
      <c r="A106" s="256" t="s">
        <v>476</v>
      </c>
      <c r="B106" s="256" t="s">
        <v>477</v>
      </c>
      <c r="C106" s="516" t="s">
        <v>273</v>
      </c>
      <c r="D106" s="517">
        <v>12</v>
      </c>
      <c r="E106" s="518">
        <v>170.32</v>
      </c>
      <c r="F106" s="518">
        <v>2043.84</v>
      </c>
      <c r="G106" s="519">
        <v>5.5599999999999997E-2</v>
      </c>
    </row>
    <row r="107" spans="1:7" ht="12.75" customHeight="1">
      <c r="A107" s="256" t="s">
        <v>478</v>
      </c>
      <c r="B107" s="256" t="s">
        <v>479</v>
      </c>
      <c r="C107" s="516" t="s">
        <v>264</v>
      </c>
      <c r="D107" s="517">
        <v>568.79999999999995</v>
      </c>
      <c r="E107" s="518">
        <v>3.84</v>
      </c>
      <c r="F107" s="518">
        <v>2184.19</v>
      </c>
      <c r="G107" s="519">
        <v>5.9400000000000001E-2</v>
      </c>
    </row>
    <row r="108" spans="1:7">
      <c r="A108" s="256" t="s">
        <v>480</v>
      </c>
      <c r="B108" s="256" t="s">
        <v>481</v>
      </c>
      <c r="C108" s="516" t="s">
        <v>337</v>
      </c>
      <c r="D108" s="517">
        <v>48</v>
      </c>
      <c r="E108" s="518">
        <v>48</v>
      </c>
      <c r="F108" s="518">
        <v>2304</v>
      </c>
      <c r="G108" s="519">
        <v>6.2600000000000003E-2</v>
      </c>
    </row>
    <row r="109" spans="1:7" ht="12.75" customHeight="1">
      <c r="A109" s="256" t="s">
        <v>482</v>
      </c>
      <c r="B109" s="256" t="s">
        <v>483</v>
      </c>
      <c r="C109" s="516" t="s">
        <v>444</v>
      </c>
      <c r="D109" s="517">
        <v>57.765599999999999</v>
      </c>
      <c r="E109" s="518">
        <v>42</v>
      </c>
      <c r="F109" s="518">
        <v>2426.16</v>
      </c>
      <c r="G109" s="519">
        <v>6.6000000000000003E-2</v>
      </c>
    </row>
    <row r="110" spans="1:7" ht="12.75" customHeight="1">
      <c r="A110" s="256" t="s">
        <v>484</v>
      </c>
      <c r="B110" s="256" t="s">
        <v>485</v>
      </c>
      <c r="C110" s="516" t="s">
        <v>444</v>
      </c>
      <c r="D110" s="517">
        <v>59.254559999999998</v>
      </c>
      <c r="E110" s="518">
        <v>42</v>
      </c>
      <c r="F110" s="518">
        <v>2488.69</v>
      </c>
      <c r="G110" s="519">
        <v>6.7699999999999996E-2</v>
      </c>
    </row>
    <row r="111" spans="1:7" ht="12.75" customHeight="1">
      <c r="A111" s="256" t="s">
        <v>486</v>
      </c>
      <c r="B111" s="256" t="s">
        <v>487</v>
      </c>
      <c r="C111" s="516" t="s">
        <v>273</v>
      </c>
      <c r="D111" s="517">
        <v>3</v>
      </c>
      <c r="E111" s="518">
        <v>858</v>
      </c>
      <c r="F111" s="518">
        <v>2574</v>
      </c>
      <c r="G111" s="519">
        <v>7.0000000000000007E-2</v>
      </c>
    </row>
    <row r="112" spans="1:7" ht="12.75" customHeight="1">
      <c r="A112" s="256" t="s">
        <v>488</v>
      </c>
      <c r="B112" s="256" t="s">
        <v>489</v>
      </c>
      <c r="C112" s="516" t="s">
        <v>264</v>
      </c>
      <c r="D112" s="517">
        <v>169.2</v>
      </c>
      <c r="E112" s="518">
        <v>15.48</v>
      </c>
      <c r="F112" s="518">
        <v>2619.2199999999998</v>
      </c>
      <c r="G112" s="519">
        <v>7.1199999999999999E-2</v>
      </c>
    </row>
    <row r="113" spans="1:7" ht="12.75" customHeight="1">
      <c r="A113" s="256" t="s">
        <v>490</v>
      </c>
      <c r="B113" s="256" t="s">
        <v>491</v>
      </c>
      <c r="C113" s="516" t="s">
        <v>337</v>
      </c>
      <c r="D113" s="517">
        <v>64.5</v>
      </c>
      <c r="E113" s="518">
        <v>40.659999999999997</v>
      </c>
      <c r="F113" s="518">
        <v>2622.57</v>
      </c>
      <c r="G113" s="519">
        <v>7.1300000000000002E-2</v>
      </c>
    </row>
    <row r="114" spans="1:7" ht="12.75" customHeight="1">
      <c r="A114" s="256" t="s">
        <v>492</v>
      </c>
      <c r="B114" s="256" t="s">
        <v>493</v>
      </c>
      <c r="C114" s="516" t="s">
        <v>320</v>
      </c>
      <c r="D114" s="517">
        <v>69.711250000000007</v>
      </c>
      <c r="E114" s="518">
        <v>43</v>
      </c>
      <c r="F114" s="518">
        <v>2997.58</v>
      </c>
      <c r="G114" s="519">
        <v>8.1500000000000003E-2</v>
      </c>
    </row>
    <row r="115" spans="1:7" ht="12.75" customHeight="1">
      <c r="A115" s="256" t="s">
        <v>494</v>
      </c>
      <c r="B115" s="256" t="s">
        <v>495</v>
      </c>
      <c r="C115" s="516" t="s">
        <v>255</v>
      </c>
      <c r="D115" s="517">
        <v>10</v>
      </c>
      <c r="E115" s="518">
        <v>300</v>
      </c>
      <c r="F115" s="518">
        <v>3000</v>
      </c>
      <c r="G115" s="519">
        <v>8.1600000000000006E-2</v>
      </c>
    </row>
    <row r="116" spans="1:7" s="521" customFormat="1" ht="12.75" customHeight="1">
      <c r="A116" s="256" t="s">
        <v>496</v>
      </c>
      <c r="B116" s="256" t="s">
        <v>497</v>
      </c>
      <c r="C116" s="516" t="s">
        <v>273</v>
      </c>
      <c r="D116" s="517">
        <v>10</v>
      </c>
      <c r="E116" s="518">
        <v>300</v>
      </c>
      <c r="F116" s="518">
        <v>3000</v>
      </c>
      <c r="G116" s="519">
        <v>8.1600000000000006E-2</v>
      </c>
    </row>
    <row r="117" spans="1:7" s="521" customFormat="1" ht="12.75" customHeight="1">
      <c r="A117" s="256" t="s">
        <v>498</v>
      </c>
      <c r="B117" s="256" t="s">
        <v>499</v>
      </c>
      <c r="C117" s="516" t="s">
        <v>258</v>
      </c>
      <c r="D117" s="517">
        <v>234.02500000000001</v>
      </c>
      <c r="E117" s="518">
        <v>12.9</v>
      </c>
      <c r="F117" s="518">
        <v>3018.92</v>
      </c>
      <c r="G117" s="519">
        <v>8.2100000000000006E-2</v>
      </c>
    </row>
    <row r="118" spans="1:7" s="521" customFormat="1" ht="12.75" customHeight="1">
      <c r="A118" s="256" t="s">
        <v>500</v>
      </c>
      <c r="B118" s="256" t="s">
        <v>501</v>
      </c>
      <c r="C118" s="516" t="s">
        <v>261</v>
      </c>
      <c r="D118" s="517">
        <v>76.926109999999994</v>
      </c>
      <c r="E118" s="518">
        <v>43.48</v>
      </c>
      <c r="F118" s="518">
        <v>3344.75</v>
      </c>
      <c r="G118" s="519">
        <v>9.0899999999999995E-2</v>
      </c>
    </row>
    <row r="119" spans="1:7" s="521" customFormat="1" ht="12.75" customHeight="1">
      <c r="A119" s="256" t="s">
        <v>502</v>
      </c>
      <c r="B119" s="256" t="s">
        <v>503</v>
      </c>
      <c r="C119" s="516" t="s">
        <v>273</v>
      </c>
      <c r="D119" s="517">
        <v>6</v>
      </c>
      <c r="E119" s="518">
        <v>571.69000000000005</v>
      </c>
      <c r="F119" s="518">
        <v>3430.14</v>
      </c>
      <c r="G119" s="519">
        <v>9.3299999999999994E-2</v>
      </c>
    </row>
    <row r="120" spans="1:7">
      <c r="A120" s="256" t="s">
        <v>504</v>
      </c>
      <c r="B120" s="256" t="s">
        <v>505</v>
      </c>
      <c r="C120" s="516" t="s">
        <v>273</v>
      </c>
      <c r="D120" s="517">
        <v>1</v>
      </c>
      <c r="E120" s="518">
        <v>3500</v>
      </c>
      <c r="F120" s="518">
        <v>3500</v>
      </c>
      <c r="G120" s="256">
        <v>9.5200000000000007E-2</v>
      </c>
    </row>
    <row r="121" spans="1:7" s="521" customFormat="1" ht="12.75" customHeight="1">
      <c r="A121" s="256" t="s">
        <v>506</v>
      </c>
      <c r="B121" s="256" t="s">
        <v>507</v>
      </c>
      <c r="C121" s="516" t="s">
        <v>261</v>
      </c>
      <c r="D121" s="517">
        <v>593.32957999999996</v>
      </c>
      <c r="E121" s="518">
        <v>6.76</v>
      </c>
      <c r="F121" s="518">
        <v>4010.91</v>
      </c>
      <c r="G121" s="519">
        <v>0.1091</v>
      </c>
    </row>
    <row r="122" spans="1:7" ht="12.75" customHeight="1">
      <c r="A122" s="256" t="s">
        <v>508</v>
      </c>
      <c r="B122" s="256" t="s">
        <v>509</v>
      </c>
      <c r="C122" s="516" t="s">
        <v>273</v>
      </c>
      <c r="D122" s="517">
        <v>1440</v>
      </c>
      <c r="E122" s="518">
        <v>3</v>
      </c>
      <c r="F122" s="518">
        <v>4320</v>
      </c>
      <c r="G122" s="519">
        <v>0.11749999999999999</v>
      </c>
    </row>
    <row r="123" spans="1:7" s="521" customFormat="1" ht="12.75" customHeight="1">
      <c r="A123" s="256" t="s">
        <v>510</v>
      </c>
      <c r="B123" s="256" t="s">
        <v>511</v>
      </c>
      <c r="C123" s="516" t="s">
        <v>273</v>
      </c>
      <c r="D123" s="517">
        <v>3</v>
      </c>
      <c r="E123" s="518">
        <v>1485</v>
      </c>
      <c r="F123" s="518">
        <v>4455</v>
      </c>
      <c r="G123" s="519">
        <v>0.1211</v>
      </c>
    </row>
    <row r="124" spans="1:7" s="521" customFormat="1" ht="12.75" customHeight="1">
      <c r="A124" s="256" t="s">
        <v>512</v>
      </c>
      <c r="B124" s="256" t="s">
        <v>513</v>
      </c>
      <c r="C124" s="516" t="s">
        <v>2</v>
      </c>
      <c r="D124" s="517">
        <v>10</v>
      </c>
      <c r="E124" s="518">
        <v>559.1</v>
      </c>
      <c r="F124" s="518">
        <v>5591</v>
      </c>
      <c r="G124" s="519">
        <v>0.152</v>
      </c>
    </row>
    <row r="125" spans="1:7" s="521" customFormat="1">
      <c r="A125" s="256" t="s">
        <v>514</v>
      </c>
      <c r="B125" s="522" t="s">
        <v>515</v>
      </c>
      <c r="C125" s="516" t="s">
        <v>273</v>
      </c>
      <c r="D125" s="517">
        <v>1</v>
      </c>
      <c r="E125" s="518">
        <v>5665.55</v>
      </c>
      <c r="F125" s="518">
        <v>5665.55</v>
      </c>
      <c r="G125" s="519">
        <v>0.15409999999999999</v>
      </c>
    </row>
    <row r="126" spans="1:7">
      <c r="A126" s="256" t="s">
        <v>516</v>
      </c>
      <c r="B126" s="256" t="s">
        <v>517</v>
      </c>
      <c r="C126" s="516" t="s">
        <v>273</v>
      </c>
      <c r="D126" s="517">
        <v>18</v>
      </c>
      <c r="E126" s="518">
        <v>317.52</v>
      </c>
      <c r="F126" s="518">
        <v>5715.36</v>
      </c>
      <c r="G126" s="519">
        <v>0.15540000000000001</v>
      </c>
    </row>
    <row r="127" spans="1:7">
      <c r="A127" s="256" t="s">
        <v>518</v>
      </c>
      <c r="B127" s="256" t="s">
        <v>519</v>
      </c>
      <c r="C127" s="516" t="s">
        <v>1</v>
      </c>
      <c r="D127" s="517">
        <v>284.50105000000002</v>
      </c>
      <c r="E127" s="518">
        <v>20.420000000000002</v>
      </c>
      <c r="F127" s="518">
        <v>5809.51</v>
      </c>
      <c r="G127" s="519">
        <v>0.158</v>
      </c>
    </row>
    <row r="128" spans="1:7">
      <c r="A128" s="256" t="s">
        <v>520</v>
      </c>
      <c r="B128" s="256" t="s">
        <v>521</v>
      </c>
      <c r="C128" s="516" t="s">
        <v>255</v>
      </c>
      <c r="D128" s="517">
        <v>4</v>
      </c>
      <c r="E128" s="518">
        <v>1546</v>
      </c>
      <c r="F128" s="518">
        <v>6184</v>
      </c>
      <c r="G128" s="519">
        <v>0.16819999999999999</v>
      </c>
    </row>
    <row r="129" spans="1:7">
      <c r="A129" s="256" t="s">
        <v>522</v>
      </c>
      <c r="B129" s="256" t="s">
        <v>523</v>
      </c>
      <c r="C129" s="516" t="s">
        <v>273</v>
      </c>
      <c r="D129" s="517">
        <v>32</v>
      </c>
      <c r="E129" s="518">
        <v>200</v>
      </c>
      <c r="F129" s="518">
        <v>6400</v>
      </c>
      <c r="G129" s="519">
        <v>0.17399999999999999</v>
      </c>
    </row>
    <row r="130" spans="1:7">
      <c r="A130" s="256" t="s">
        <v>524</v>
      </c>
      <c r="B130" s="522" t="s">
        <v>525</v>
      </c>
      <c r="C130" s="516" t="s">
        <v>3</v>
      </c>
      <c r="D130" s="517">
        <v>8</v>
      </c>
      <c r="E130" s="518">
        <v>850</v>
      </c>
      <c r="F130" s="518">
        <v>6800</v>
      </c>
      <c r="G130" s="519">
        <v>0.18490000000000001</v>
      </c>
    </row>
    <row r="131" spans="1:7">
      <c r="A131" s="256" t="s">
        <v>526</v>
      </c>
      <c r="B131" s="256" t="s">
        <v>527</v>
      </c>
      <c r="C131" s="516" t="s">
        <v>255</v>
      </c>
      <c r="D131" s="517">
        <v>1.5549999999999999</v>
      </c>
      <c r="E131" s="518">
        <v>4500</v>
      </c>
      <c r="F131" s="518">
        <v>6997.5</v>
      </c>
      <c r="G131" s="519">
        <v>0.1903</v>
      </c>
    </row>
    <row r="132" spans="1:7">
      <c r="A132" s="256" t="s">
        <v>528</v>
      </c>
      <c r="B132" s="256" t="s">
        <v>529</v>
      </c>
      <c r="C132" s="516" t="s">
        <v>255</v>
      </c>
      <c r="D132" s="517">
        <v>3</v>
      </c>
      <c r="E132" s="518">
        <v>2359.5</v>
      </c>
      <c r="F132" s="518">
        <v>7078.5</v>
      </c>
      <c r="G132" s="519">
        <v>0.1925</v>
      </c>
    </row>
    <row r="133" spans="1:7">
      <c r="A133" s="256" t="s">
        <v>530</v>
      </c>
      <c r="B133" s="256" t="s">
        <v>531</v>
      </c>
      <c r="C133" s="516" t="s">
        <v>255</v>
      </c>
      <c r="D133" s="517">
        <v>8</v>
      </c>
      <c r="E133" s="518">
        <v>936</v>
      </c>
      <c r="F133" s="518">
        <v>7488</v>
      </c>
      <c r="G133" s="519">
        <v>0.2036</v>
      </c>
    </row>
    <row r="134" spans="1:7">
      <c r="A134" s="256" t="s">
        <v>532</v>
      </c>
      <c r="B134" s="256" t="s">
        <v>533</v>
      </c>
      <c r="C134" s="516" t="s">
        <v>337</v>
      </c>
      <c r="D134" s="517">
        <v>26.5</v>
      </c>
      <c r="E134" s="518">
        <v>288</v>
      </c>
      <c r="F134" s="518">
        <v>7632</v>
      </c>
      <c r="G134" s="519">
        <v>0.20749999999999999</v>
      </c>
    </row>
    <row r="135" spans="1:7">
      <c r="A135" s="256" t="s">
        <v>534</v>
      </c>
      <c r="B135" s="256" t="s">
        <v>535</v>
      </c>
      <c r="C135" s="516" t="s">
        <v>320</v>
      </c>
      <c r="D135" s="517">
        <v>163.38144</v>
      </c>
      <c r="E135" s="518">
        <v>50.34</v>
      </c>
      <c r="F135" s="518">
        <v>8224.6200000000008</v>
      </c>
      <c r="G135" s="519">
        <v>0.22359999999999999</v>
      </c>
    </row>
    <row r="136" spans="1:7">
      <c r="A136" s="256" t="s">
        <v>536</v>
      </c>
      <c r="B136" s="256" t="s">
        <v>537</v>
      </c>
      <c r="C136" s="516" t="s">
        <v>255</v>
      </c>
      <c r="D136" s="517">
        <v>2</v>
      </c>
      <c r="E136" s="518">
        <v>4350</v>
      </c>
      <c r="F136" s="518">
        <v>8700</v>
      </c>
      <c r="G136" s="519">
        <v>0.2366</v>
      </c>
    </row>
    <row r="137" spans="1:7">
      <c r="A137" s="256" t="s">
        <v>538</v>
      </c>
      <c r="B137" s="256" t="s">
        <v>539</v>
      </c>
      <c r="C137" s="516" t="s">
        <v>255</v>
      </c>
      <c r="D137" s="517">
        <v>2150.33</v>
      </c>
      <c r="E137" s="518">
        <v>4.5</v>
      </c>
      <c r="F137" s="518">
        <v>9676.49</v>
      </c>
      <c r="G137" s="519">
        <v>0.2631</v>
      </c>
    </row>
    <row r="138" spans="1:7">
      <c r="A138" s="256" t="s">
        <v>540</v>
      </c>
      <c r="B138" s="256" t="s">
        <v>541</v>
      </c>
      <c r="C138" s="516" t="s">
        <v>337</v>
      </c>
      <c r="D138" s="517">
        <v>441.762</v>
      </c>
      <c r="E138" s="518">
        <v>22.13</v>
      </c>
      <c r="F138" s="518">
        <v>9776.19</v>
      </c>
      <c r="G138" s="519">
        <v>0.26579999999999998</v>
      </c>
    </row>
    <row r="139" spans="1:7">
      <c r="A139" s="256" t="s">
        <v>542</v>
      </c>
      <c r="B139" s="256" t="s">
        <v>543</v>
      </c>
      <c r="C139" s="516" t="s">
        <v>320</v>
      </c>
      <c r="D139" s="517">
        <v>531.875</v>
      </c>
      <c r="E139" s="518">
        <v>18.940000000000001</v>
      </c>
      <c r="F139" s="518">
        <v>10073.709999999999</v>
      </c>
      <c r="G139" s="519">
        <v>0.27389999999999998</v>
      </c>
    </row>
    <row r="140" spans="1:7">
      <c r="A140" s="256" t="s">
        <v>544</v>
      </c>
      <c r="B140" s="256" t="s">
        <v>545</v>
      </c>
      <c r="C140" s="516" t="s">
        <v>273</v>
      </c>
      <c r="D140" s="517">
        <v>18</v>
      </c>
      <c r="E140" s="518">
        <v>584.01</v>
      </c>
      <c r="F140" s="518">
        <v>10512.18</v>
      </c>
      <c r="G140" s="519">
        <v>0.2858</v>
      </c>
    </row>
    <row r="141" spans="1:7">
      <c r="A141" s="256" t="s">
        <v>546</v>
      </c>
      <c r="B141" s="256" t="s">
        <v>547</v>
      </c>
      <c r="C141" s="516" t="s">
        <v>427</v>
      </c>
      <c r="D141" s="517">
        <v>105.88357000000001</v>
      </c>
      <c r="E141" s="518">
        <v>107.14</v>
      </c>
      <c r="F141" s="518">
        <v>11344.37</v>
      </c>
      <c r="G141" s="519">
        <v>0.3085</v>
      </c>
    </row>
    <row r="142" spans="1:7">
      <c r="A142" s="256" t="s">
        <v>548</v>
      </c>
      <c r="B142" s="256" t="s">
        <v>549</v>
      </c>
      <c r="C142" s="516" t="s">
        <v>255</v>
      </c>
      <c r="D142" s="517">
        <v>1666.63</v>
      </c>
      <c r="E142" s="518">
        <v>7</v>
      </c>
      <c r="F142" s="518">
        <v>11666.41</v>
      </c>
      <c r="G142" s="519">
        <v>0.31719999999999998</v>
      </c>
    </row>
    <row r="143" spans="1:7">
      <c r="A143" s="256" t="s">
        <v>550</v>
      </c>
      <c r="B143" s="256" t="s">
        <v>551</v>
      </c>
      <c r="C143" s="516" t="s">
        <v>313</v>
      </c>
      <c r="D143" s="517">
        <v>728.35</v>
      </c>
      <c r="E143" s="518">
        <v>19.079999999999998</v>
      </c>
      <c r="F143" s="518">
        <v>13896.92</v>
      </c>
      <c r="G143" s="519">
        <v>0.37790000000000001</v>
      </c>
    </row>
    <row r="144" spans="1:7">
      <c r="A144" s="256" t="s">
        <v>552</v>
      </c>
      <c r="B144" s="256" t="s">
        <v>553</v>
      </c>
      <c r="C144" s="516" t="s">
        <v>264</v>
      </c>
      <c r="D144" s="517">
        <v>15425.2</v>
      </c>
      <c r="E144" s="518">
        <v>1</v>
      </c>
      <c r="F144" s="518">
        <v>15425.2</v>
      </c>
      <c r="G144" s="519">
        <v>0.4194</v>
      </c>
    </row>
    <row r="145" spans="1:7">
      <c r="A145" s="256" t="s">
        <v>554</v>
      </c>
      <c r="B145" s="256" t="s">
        <v>555</v>
      </c>
      <c r="C145" s="516" t="s">
        <v>273</v>
      </c>
      <c r="D145" s="517">
        <v>25</v>
      </c>
      <c r="E145" s="518">
        <v>679.65</v>
      </c>
      <c r="F145" s="518">
        <v>16991.25</v>
      </c>
      <c r="G145" s="519">
        <v>0.46200000000000002</v>
      </c>
    </row>
    <row r="146" spans="1:7">
      <c r="A146" s="256" t="s">
        <v>556</v>
      </c>
      <c r="B146" s="256" t="s">
        <v>557</v>
      </c>
      <c r="C146" s="516" t="s">
        <v>332</v>
      </c>
      <c r="D146" s="517">
        <v>1021.65</v>
      </c>
      <c r="E146" s="518">
        <v>18</v>
      </c>
      <c r="F146" s="518">
        <v>18389.7</v>
      </c>
      <c r="G146" s="519">
        <v>0.5</v>
      </c>
    </row>
    <row r="147" spans="1:7">
      <c r="A147" s="256" t="s">
        <v>558</v>
      </c>
      <c r="B147" s="256" t="s">
        <v>559</v>
      </c>
      <c r="C147" s="516" t="s">
        <v>264</v>
      </c>
      <c r="D147" s="517">
        <v>31.1</v>
      </c>
      <c r="E147" s="518">
        <v>600</v>
      </c>
      <c r="F147" s="518">
        <v>18660</v>
      </c>
      <c r="G147" s="519">
        <v>0.50739999999999996</v>
      </c>
    </row>
    <row r="148" spans="1:7">
      <c r="A148" s="256" t="s">
        <v>560</v>
      </c>
      <c r="B148" s="256" t="s">
        <v>561</v>
      </c>
      <c r="C148" s="516" t="s">
        <v>2</v>
      </c>
      <c r="D148" s="517">
        <v>32</v>
      </c>
      <c r="E148" s="518">
        <v>665.62</v>
      </c>
      <c r="F148" s="518">
        <v>21299.84</v>
      </c>
      <c r="G148" s="519">
        <v>0.57920000000000005</v>
      </c>
    </row>
    <row r="149" spans="1:7">
      <c r="A149" s="256" t="s">
        <v>562</v>
      </c>
      <c r="B149" s="256" t="s">
        <v>563</v>
      </c>
      <c r="C149" s="516" t="s">
        <v>264</v>
      </c>
      <c r="D149" s="517">
        <v>483</v>
      </c>
      <c r="E149" s="518">
        <v>46.56</v>
      </c>
      <c r="F149" s="518">
        <v>22488.48</v>
      </c>
      <c r="G149" s="519">
        <v>0.61150000000000004</v>
      </c>
    </row>
    <row r="150" spans="1:7">
      <c r="A150" s="256" t="s">
        <v>564</v>
      </c>
      <c r="B150" s="256" t="s">
        <v>565</v>
      </c>
      <c r="C150" s="516" t="s">
        <v>427</v>
      </c>
      <c r="D150" s="517">
        <v>103.35445</v>
      </c>
      <c r="E150" s="518">
        <v>242.86</v>
      </c>
      <c r="F150" s="518">
        <v>25100.66</v>
      </c>
      <c r="G150" s="519">
        <v>0.6825</v>
      </c>
    </row>
    <row r="151" spans="1:7">
      <c r="A151" s="256" t="s">
        <v>566</v>
      </c>
      <c r="B151" s="256" t="s">
        <v>567</v>
      </c>
      <c r="C151" s="516" t="s">
        <v>273</v>
      </c>
      <c r="D151" s="517">
        <v>33.93</v>
      </c>
      <c r="E151" s="518">
        <v>1000</v>
      </c>
      <c r="F151" s="523">
        <v>33930</v>
      </c>
      <c r="G151" s="519">
        <v>0.92259999999999998</v>
      </c>
    </row>
    <row r="152" spans="1:7">
      <c r="A152" s="256" t="s">
        <v>568</v>
      </c>
      <c r="B152" s="256" t="s">
        <v>569</v>
      </c>
      <c r="C152" s="516" t="s">
        <v>427</v>
      </c>
      <c r="D152" s="517">
        <v>34.976500000000001</v>
      </c>
      <c r="E152" s="518">
        <v>1037</v>
      </c>
      <c r="F152" s="523">
        <v>36270.629999999997</v>
      </c>
      <c r="G152" s="519">
        <v>0.98629999999999995</v>
      </c>
    </row>
    <row r="153" spans="1:7">
      <c r="A153" s="256" t="s">
        <v>570</v>
      </c>
      <c r="B153" s="256" t="s">
        <v>571</v>
      </c>
      <c r="C153" s="516" t="s">
        <v>313</v>
      </c>
      <c r="D153" s="517">
        <v>2175</v>
      </c>
      <c r="E153" s="518">
        <v>18</v>
      </c>
      <c r="F153" s="523">
        <v>39150</v>
      </c>
      <c r="G153" s="519">
        <v>1.0646</v>
      </c>
    </row>
    <row r="154" spans="1:7">
      <c r="A154" s="256" t="s">
        <v>572</v>
      </c>
      <c r="B154" s="256" t="s">
        <v>573</v>
      </c>
      <c r="C154" s="516" t="s">
        <v>264</v>
      </c>
      <c r="D154" s="517">
        <v>661.5</v>
      </c>
      <c r="E154" s="518">
        <v>59.49</v>
      </c>
      <c r="F154" s="523">
        <v>39352.639999999999</v>
      </c>
      <c r="G154" s="519">
        <v>1.0701000000000001</v>
      </c>
    </row>
    <row r="155" spans="1:7">
      <c r="A155" s="256" t="s">
        <v>574</v>
      </c>
      <c r="B155" s="256" t="s">
        <v>574</v>
      </c>
      <c r="C155" s="516" t="s">
        <v>261</v>
      </c>
      <c r="D155" s="517">
        <v>7879.0582299999996</v>
      </c>
      <c r="E155" s="518">
        <v>6.49</v>
      </c>
      <c r="F155" s="523">
        <v>51135.09</v>
      </c>
      <c r="G155" s="519">
        <v>1.3905000000000001</v>
      </c>
    </row>
    <row r="156" spans="1:7">
      <c r="A156" s="256" t="s">
        <v>575</v>
      </c>
      <c r="B156" s="256" t="s">
        <v>576</v>
      </c>
      <c r="C156" s="516" t="s">
        <v>264</v>
      </c>
      <c r="D156" s="517">
        <v>882</v>
      </c>
      <c r="E156" s="518">
        <v>92.98</v>
      </c>
      <c r="F156" s="523">
        <v>82008.36</v>
      </c>
      <c r="G156" s="519">
        <v>2.23</v>
      </c>
    </row>
    <row r="157" spans="1:7">
      <c r="A157" s="256" t="s">
        <v>577</v>
      </c>
      <c r="B157" s="256" t="s">
        <v>578</v>
      </c>
      <c r="C157" s="516" t="s">
        <v>579</v>
      </c>
      <c r="D157" s="517">
        <v>6.3583299999999996</v>
      </c>
      <c r="E157" s="518">
        <v>13110</v>
      </c>
      <c r="F157" s="523">
        <v>83357.710000000006</v>
      </c>
      <c r="G157" s="519">
        <v>2.2665999999999999</v>
      </c>
    </row>
    <row r="158" spans="1:7">
      <c r="A158" s="256" t="s">
        <v>580</v>
      </c>
      <c r="B158" s="256" t="s">
        <v>581</v>
      </c>
      <c r="C158" s="516" t="s">
        <v>582</v>
      </c>
      <c r="D158" s="517">
        <v>567</v>
      </c>
      <c r="E158" s="518">
        <v>167.05</v>
      </c>
      <c r="F158" s="523">
        <v>94717.35</v>
      </c>
      <c r="G158" s="519">
        <v>2.5754999999999999</v>
      </c>
    </row>
    <row r="159" spans="1:7">
      <c r="A159" s="256" t="s">
        <v>583</v>
      </c>
      <c r="B159" s="256" t="s">
        <v>584</v>
      </c>
      <c r="C159" s="516" t="s">
        <v>0</v>
      </c>
      <c r="D159" s="517">
        <v>77.25</v>
      </c>
      <c r="E159" s="518">
        <v>1332</v>
      </c>
      <c r="F159" s="523">
        <v>102897</v>
      </c>
      <c r="G159" s="519">
        <v>2.7978999999999998</v>
      </c>
    </row>
    <row r="160" spans="1:7">
      <c r="A160" s="256" t="s">
        <v>585</v>
      </c>
      <c r="B160" s="256" t="s">
        <v>586</v>
      </c>
      <c r="C160" s="516" t="s">
        <v>582</v>
      </c>
      <c r="D160" s="517">
        <v>945</v>
      </c>
      <c r="E160" s="518">
        <v>125.85</v>
      </c>
      <c r="F160" s="523">
        <v>118928.25</v>
      </c>
      <c r="G160" s="519">
        <v>3.2339000000000002</v>
      </c>
    </row>
    <row r="161" spans="1:7">
      <c r="A161" s="256" t="s">
        <v>587</v>
      </c>
      <c r="B161" s="256" t="s">
        <v>588</v>
      </c>
      <c r="C161" s="516" t="s">
        <v>346</v>
      </c>
      <c r="D161" s="517">
        <v>61.167789999999997</v>
      </c>
      <c r="E161" s="518">
        <v>2086.9499999999998</v>
      </c>
      <c r="F161" s="523">
        <v>127654.12</v>
      </c>
      <c r="G161" s="519">
        <v>3.4710999999999999</v>
      </c>
    </row>
    <row r="162" spans="1:7">
      <c r="A162" s="256" t="s">
        <v>589</v>
      </c>
      <c r="B162" s="256" t="s">
        <v>590</v>
      </c>
      <c r="C162" s="516" t="s">
        <v>337</v>
      </c>
      <c r="D162" s="517">
        <v>4416.4058800000003</v>
      </c>
      <c r="E162" s="518">
        <v>35.33</v>
      </c>
      <c r="F162" s="523">
        <v>156031.62</v>
      </c>
      <c r="G162" s="519">
        <v>4.2427999999999999</v>
      </c>
    </row>
    <row r="163" spans="1:7">
      <c r="A163" s="256" t="s">
        <v>591</v>
      </c>
      <c r="B163" s="256" t="s">
        <v>592</v>
      </c>
      <c r="C163" s="516" t="s">
        <v>427</v>
      </c>
      <c r="D163" s="517">
        <v>255.44</v>
      </c>
      <c r="E163" s="518">
        <v>867</v>
      </c>
      <c r="F163" s="523">
        <v>221466.48</v>
      </c>
      <c r="G163" s="519">
        <v>6.0221</v>
      </c>
    </row>
    <row r="164" spans="1:7">
      <c r="A164" s="256" t="s">
        <v>593</v>
      </c>
      <c r="B164" s="256" t="s">
        <v>594</v>
      </c>
      <c r="C164" s="516" t="s">
        <v>264</v>
      </c>
      <c r="D164" s="517">
        <v>2205</v>
      </c>
      <c r="E164" s="518">
        <v>139.24</v>
      </c>
      <c r="F164" s="523">
        <v>307024.2</v>
      </c>
      <c r="G164" s="519">
        <v>8.3484999999999996</v>
      </c>
    </row>
    <row r="165" spans="1:7">
      <c r="A165" s="256" t="s">
        <v>595</v>
      </c>
      <c r="B165" s="256" t="s">
        <v>596</v>
      </c>
      <c r="C165" s="516" t="s">
        <v>273</v>
      </c>
      <c r="D165" s="517">
        <v>1</v>
      </c>
      <c r="E165" s="518">
        <v>334000</v>
      </c>
      <c r="F165" s="523">
        <v>334000</v>
      </c>
      <c r="G165" s="256">
        <v>9.0820000000000007</v>
      </c>
    </row>
    <row r="166" spans="1:7" hidden="1">
      <c r="A166" s="256"/>
      <c r="B166" s="256"/>
      <c r="C166" s="516"/>
      <c r="D166" s="517"/>
      <c r="E166" s="518"/>
      <c r="F166" s="518"/>
    </row>
    <row r="167" spans="1:7" hidden="1">
      <c r="A167" s="256"/>
      <c r="B167" s="256"/>
      <c r="C167" s="516"/>
      <c r="D167" s="517"/>
      <c r="E167" s="518"/>
      <c r="F167" s="518"/>
    </row>
    <row r="168" spans="1:7" hidden="1">
      <c r="A168" s="256"/>
      <c r="B168" s="256"/>
      <c r="C168" s="516"/>
      <c r="D168" s="517"/>
      <c r="E168" s="518"/>
      <c r="F168" s="518"/>
    </row>
    <row r="169" spans="1:7" hidden="1">
      <c r="A169" s="256"/>
      <c r="B169" s="256"/>
      <c r="C169" s="516"/>
      <c r="D169" s="517"/>
      <c r="E169" s="518"/>
      <c r="F169" s="518"/>
    </row>
    <row r="170" spans="1:7" hidden="1">
      <c r="A170" s="256"/>
      <c r="B170" s="256"/>
      <c r="C170" s="516"/>
      <c r="D170" s="517"/>
      <c r="E170" s="518"/>
      <c r="F170" s="518"/>
    </row>
    <row r="171" spans="1:7" hidden="1">
      <c r="A171" s="256"/>
      <c r="B171" s="256"/>
      <c r="C171" s="516"/>
      <c r="D171" s="517"/>
      <c r="E171" s="518"/>
      <c r="F171" s="518"/>
    </row>
    <row r="172" spans="1:7" hidden="1">
      <c r="A172" s="256"/>
      <c r="B172" s="256"/>
      <c r="C172" s="516"/>
      <c r="D172" s="517"/>
      <c r="E172" s="518"/>
      <c r="F172" s="518"/>
    </row>
    <row r="173" spans="1:7" hidden="1">
      <c r="A173" s="256"/>
      <c r="B173" s="256"/>
      <c r="C173" s="516"/>
      <c r="D173" s="517"/>
      <c r="E173" s="518"/>
      <c r="F173" s="518"/>
    </row>
    <row r="174" spans="1:7" hidden="1">
      <c r="A174" s="256"/>
      <c r="B174" s="256"/>
      <c r="C174" s="516"/>
      <c r="D174" s="517"/>
      <c r="E174" s="518"/>
      <c r="F174" s="518"/>
    </row>
    <row r="175" spans="1:7" hidden="1">
      <c r="A175" s="256"/>
      <c r="B175" s="256"/>
      <c r="C175" s="516"/>
      <c r="D175" s="517"/>
      <c r="E175" s="518"/>
      <c r="F175" s="518"/>
    </row>
    <row r="176" spans="1:7" hidden="1">
      <c r="A176" s="256"/>
      <c r="B176" s="256"/>
      <c r="C176" s="516"/>
      <c r="D176" s="517"/>
      <c r="E176" s="518"/>
      <c r="F176" s="518"/>
    </row>
    <row r="177" spans="1:6" hidden="1">
      <c r="A177" s="256"/>
      <c r="B177" s="256"/>
      <c r="C177" s="516"/>
      <c r="D177" s="517"/>
      <c r="E177" s="518"/>
      <c r="F177" s="518"/>
    </row>
    <row r="178" spans="1:6" hidden="1">
      <c r="A178" s="256"/>
      <c r="B178" s="256"/>
      <c r="C178" s="516"/>
      <c r="D178" s="517"/>
      <c r="E178" s="518"/>
      <c r="F178" s="518"/>
    </row>
    <row r="179" spans="1:6" hidden="1">
      <c r="A179" s="256"/>
      <c r="B179" s="256"/>
      <c r="C179" s="516"/>
      <c r="D179" s="517"/>
      <c r="E179" s="518"/>
      <c r="F179" s="518"/>
    </row>
    <row r="180" spans="1:6" hidden="1">
      <c r="A180" s="256"/>
      <c r="B180" s="256"/>
      <c r="C180" s="516"/>
      <c r="D180" s="517"/>
      <c r="E180" s="518"/>
      <c r="F180" s="518"/>
    </row>
    <row r="181" spans="1:6" hidden="1">
      <c r="A181" s="256"/>
      <c r="B181" s="256"/>
      <c r="C181" s="516"/>
      <c r="D181" s="517"/>
      <c r="E181" s="518"/>
      <c r="F181" s="518"/>
    </row>
    <row r="182" spans="1:6" hidden="1">
      <c r="A182" s="256"/>
      <c r="B182" s="256"/>
      <c r="C182" s="516"/>
      <c r="D182" s="517"/>
      <c r="E182" s="518"/>
      <c r="F182" s="518"/>
    </row>
    <row r="183" spans="1:6" hidden="1">
      <c r="A183" s="256"/>
      <c r="B183" s="256"/>
      <c r="C183" s="516"/>
      <c r="D183" s="517"/>
      <c r="E183" s="518"/>
      <c r="F183" s="518"/>
    </row>
    <row r="184" spans="1:6" hidden="1">
      <c r="A184" s="256"/>
      <c r="B184" s="256"/>
      <c r="C184" s="516"/>
      <c r="D184" s="517"/>
      <c r="E184" s="518"/>
      <c r="F184" s="518"/>
    </row>
    <row r="185" spans="1:6" hidden="1">
      <c r="A185" s="256"/>
      <c r="B185" s="256"/>
      <c r="C185" s="516"/>
      <c r="D185" s="517"/>
      <c r="E185" s="518"/>
      <c r="F185" s="518"/>
    </row>
    <row r="186" spans="1:6" hidden="1">
      <c r="A186" s="256"/>
      <c r="B186" s="256"/>
      <c r="C186" s="516"/>
      <c r="D186" s="517"/>
      <c r="E186" s="518"/>
      <c r="F186" s="518"/>
    </row>
    <row r="187" spans="1:6" hidden="1">
      <c r="A187" s="256"/>
      <c r="B187" s="256"/>
      <c r="C187" s="516"/>
      <c r="D187" s="517"/>
      <c r="E187" s="518"/>
      <c r="F187" s="518"/>
    </row>
    <row r="188" spans="1:6" hidden="1">
      <c r="A188" s="256"/>
      <c r="B188" s="256"/>
      <c r="C188" s="516"/>
      <c r="D188" s="517"/>
      <c r="E188" s="518"/>
      <c r="F188" s="518"/>
    </row>
    <row r="189" spans="1:6" hidden="1">
      <c r="A189" s="256"/>
      <c r="B189" s="256"/>
      <c r="C189" s="516"/>
      <c r="D189" s="517"/>
      <c r="E189" s="518"/>
      <c r="F189" s="518"/>
    </row>
    <row r="190" spans="1:6" hidden="1">
      <c r="A190" s="256"/>
      <c r="B190" s="256"/>
      <c r="C190" s="516"/>
      <c r="D190" s="517"/>
      <c r="E190" s="518"/>
      <c r="F190" s="518"/>
    </row>
    <row r="191" spans="1:6" hidden="1">
      <c r="A191" s="256"/>
      <c r="B191" s="256"/>
      <c r="C191" s="516"/>
      <c r="D191" s="517"/>
      <c r="E191" s="518"/>
      <c r="F191" s="518"/>
    </row>
    <row r="192" spans="1:6" hidden="1">
      <c r="A192" s="256"/>
      <c r="B192" s="256"/>
      <c r="C192" s="516"/>
      <c r="D192" s="517"/>
      <c r="E192" s="518"/>
      <c r="F192" s="518"/>
    </row>
    <row r="193" spans="1:9" hidden="1">
      <c r="A193" s="256"/>
      <c r="B193" s="256"/>
      <c r="C193" s="516"/>
      <c r="D193" s="517"/>
      <c r="E193" s="518"/>
      <c r="F193" s="518"/>
    </row>
    <row r="194" spans="1:9" hidden="1">
      <c r="A194" s="256"/>
      <c r="B194" s="256"/>
      <c r="C194" s="516"/>
      <c r="D194" s="517"/>
      <c r="E194" s="518"/>
      <c r="F194" s="518"/>
    </row>
    <row r="195" spans="1:9" hidden="1">
      <c r="A195" s="256"/>
      <c r="B195" s="256"/>
      <c r="C195" s="516"/>
      <c r="D195" s="517"/>
      <c r="E195" s="518"/>
      <c r="F195" s="518"/>
    </row>
    <row r="196" spans="1:9" hidden="1">
      <c r="D196" s="517"/>
      <c r="E196" s="518"/>
      <c r="F196" s="518"/>
    </row>
    <row r="197" spans="1:9" hidden="1">
      <c r="D197" s="517"/>
      <c r="E197" s="518"/>
      <c r="F197" s="518"/>
    </row>
    <row r="198" spans="1:9" hidden="1">
      <c r="D198" s="517"/>
      <c r="E198" s="518"/>
      <c r="F198" s="518"/>
    </row>
    <row r="199" spans="1:9" hidden="1">
      <c r="D199" s="517"/>
      <c r="E199" s="518"/>
      <c r="F199" s="518"/>
    </row>
    <row r="200" spans="1:9" hidden="1">
      <c r="D200" s="517"/>
      <c r="E200" s="518"/>
      <c r="F200" s="518"/>
    </row>
    <row r="201" spans="1:9">
      <c r="A201" s="511" t="s">
        <v>597</v>
      </c>
      <c r="B201" s="524"/>
      <c r="C201" s="525">
        <f>SUM(G2:G200)/100</f>
        <v>0.610348</v>
      </c>
      <c r="D201" s="526"/>
      <c r="E201" s="527" t="s">
        <v>598</v>
      </c>
      <c r="F201" s="528">
        <f>SUM(F1:F200)</f>
        <v>2244595.4699999997</v>
      </c>
      <c r="G201" s="529">
        <f>SUM(F151:F200)</f>
        <v>1827923.45</v>
      </c>
      <c r="H201" s="530"/>
      <c r="I201" s="531">
        <f>G201/F201</f>
        <v>0.81436654151315746</v>
      </c>
    </row>
    <row r="202" spans="1:9">
      <c r="A202" s="256" t="s">
        <v>599</v>
      </c>
      <c r="B202" s="256" t="s">
        <v>600</v>
      </c>
      <c r="C202" s="516" t="s">
        <v>601</v>
      </c>
      <c r="D202" s="517">
        <v>1.3225</v>
      </c>
      <c r="E202" s="518">
        <f t="shared" ref="E202:E219" si="0">H202/I202</f>
        <v>219.99774853506659</v>
      </c>
      <c r="F202" s="518">
        <v>491.06</v>
      </c>
      <c r="G202" s="519">
        <v>1.34E-2</v>
      </c>
      <c r="H202" s="518">
        <v>371.31</v>
      </c>
      <c r="I202" s="532">
        <v>1.6877899999999999</v>
      </c>
    </row>
    <row r="203" spans="1:9">
      <c r="A203" s="256" t="s">
        <v>602</v>
      </c>
      <c r="B203" s="256" t="s">
        <v>603</v>
      </c>
      <c r="C203" s="516" t="s">
        <v>601</v>
      </c>
      <c r="D203" s="517">
        <v>2.6293000000000002</v>
      </c>
      <c r="E203" s="518">
        <f t="shared" si="0"/>
        <v>219.99774853506659</v>
      </c>
      <c r="F203" s="518">
        <v>976.29</v>
      </c>
      <c r="G203" s="519">
        <v>2.6499999999999999E-2</v>
      </c>
      <c r="H203" s="518">
        <v>371.31</v>
      </c>
      <c r="I203" s="532">
        <v>1.6877899999999999</v>
      </c>
    </row>
    <row r="204" spans="1:9">
      <c r="A204" s="256" t="s">
        <v>604</v>
      </c>
      <c r="B204" s="256" t="s">
        <v>605</v>
      </c>
      <c r="C204" s="516" t="s">
        <v>601</v>
      </c>
      <c r="D204" s="517">
        <v>5</v>
      </c>
      <c r="E204" s="518">
        <f t="shared" si="0"/>
        <v>219.99774853506659</v>
      </c>
      <c r="F204" s="518">
        <v>1856.55</v>
      </c>
      <c r="G204" s="519">
        <v>5.0500000000000003E-2</v>
      </c>
      <c r="H204" s="518">
        <v>371.31</v>
      </c>
      <c r="I204" s="532">
        <v>1.6877899999999999</v>
      </c>
    </row>
    <row r="205" spans="1:9">
      <c r="A205" s="256" t="s">
        <v>606</v>
      </c>
      <c r="B205" s="256" t="s">
        <v>607</v>
      </c>
      <c r="C205" s="516" t="s">
        <v>601</v>
      </c>
      <c r="D205" s="517">
        <v>21.03172</v>
      </c>
      <c r="E205" s="518">
        <f t="shared" si="0"/>
        <v>135.0025229238077</v>
      </c>
      <c r="F205" s="518">
        <v>4895.55</v>
      </c>
      <c r="G205" s="519">
        <v>0.1331</v>
      </c>
      <c r="H205" s="518">
        <v>232.77</v>
      </c>
      <c r="I205" s="532">
        <v>1.7241899999999999</v>
      </c>
    </row>
    <row r="206" spans="1:9">
      <c r="A206" s="256" t="s">
        <v>608</v>
      </c>
      <c r="B206" s="256" t="s">
        <v>609</v>
      </c>
      <c r="C206" s="516" t="s">
        <v>601</v>
      </c>
      <c r="D206" s="517">
        <v>6</v>
      </c>
      <c r="E206" s="518">
        <f t="shared" si="0"/>
        <v>500</v>
      </c>
      <c r="F206" s="518">
        <v>4972.68</v>
      </c>
      <c r="G206" s="519">
        <v>0.13519999999999999</v>
      </c>
      <c r="H206" s="518">
        <v>828.78</v>
      </c>
      <c r="I206" s="532">
        <v>1.6575599999999999</v>
      </c>
    </row>
    <row r="207" spans="1:9">
      <c r="A207" s="256" t="s">
        <v>610</v>
      </c>
      <c r="B207" s="256" t="s">
        <v>611</v>
      </c>
      <c r="C207" s="516" t="s">
        <v>601</v>
      </c>
      <c r="D207" s="517">
        <v>17.43066</v>
      </c>
      <c r="E207" s="518">
        <f t="shared" si="0"/>
        <v>219.99774853506659</v>
      </c>
      <c r="F207" s="518">
        <v>6472.18</v>
      </c>
      <c r="G207" s="519">
        <v>0.17599999999999999</v>
      </c>
      <c r="H207" s="518">
        <v>371.31</v>
      </c>
      <c r="I207" s="532">
        <v>1.6877899999999999</v>
      </c>
    </row>
    <row r="208" spans="1:9">
      <c r="A208" s="256" t="s">
        <v>612</v>
      </c>
      <c r="B208" s="256" t="s">
        <v>613</v>
      </c>
      <c r="C208" s="516" t="s">
        <v>601</v>
      </c>
      <c r="D208" s="517">
        <v>20.500959999999999</v>
      </c>
      <c r="E208" s="518">
        <f t="shared" si="0"/>
        <v>219.99774853506659</v>
      </c>
      <c r="F208" s="518">
        <v>7612.21</v>
      </c>
      <c r="G208" s="519">
        <v>0.20699999999999999</v>
      </c>
      <c r="H208" s="518">
        <v>371.31</v>
      </c>
      <c r="I208" s="532">
        <v>1.6877899999999999</v>
      </c>
    </row>
    <row r="209" spans="1:9">
      <c r="A209" s="256" t="s">
        <v>614</v>
      </c>
      <c r="B209" s="256" t="s">
        <v>615</v>
      </c>
      <c r="C209" s="516" t="s">
        <v>601</v>
      </c>
      <c r="D209" s="517">
        <v>27.321069999999999</v>
      </c>
      <c r="E209" s="518">
        <f t="shared" si="0"/>
        <v>219.99774853506659</v>
      </c>
      <c r="F209" s="518">
        <v>10144.59</v>
      </c>
      <c r="G209" s="519">
        <v>0.27579999999999999</v>
      </c>
      <c r="H209" s="518">
        <v>371.31</v>
      </c>
      <c r="I209" s="532">
        <v>1.6877899999999999</v>
      </c>
    </row>
    <row r="210" spans="1:9">
      <c r="A210" s="256" t="s">
        <v>616</v>
      </c>
      <c r="B210" s="256" t="s">
        <v>617</v>
      </c>
      <c r="C210" s="516" t="s">
        <v>601</v>
      </c>
      <c r="D210" s="517">
        <v>40.496650000000002</v>
      </c>
      <c r="E210" s="518">
        <f t="shared" si="0"/>
        <v>219.99774853506659</v>
      </c>
      <c r="F210" s="518">
        <v>15036.81</v>
      </c>
      <c r="G210" s="519">
        <v>0.40889999999999999</v>
      </c>
      <c r="H210" s="518">
        <v>371.31</v>
      </c>
      <c r="I210" s="532">
        <v>1.6877899999999999</v>
      </c>
    </row>
    <row r="211" spans="1:9">
      <c r="A211" s="256" t="s">
        <v>618</v>
      </c>
      <c r="B211" s="256" t="s">
        <v>619</v>
      </c>
      <c r="C211" s="516" t="s">
        <v>601</v>
      </c>
      <c r="D211" s="517">
        <v>46.950560000000003</v>
      </c>
      <c r="E211" s="518">
        <f t="shared" si="0"/>
        <v>240.00023762987959</v>
      </c>
      <c r="F211" s="518">
        <v>18967.560000000001</v>
      </c>
      <c r="G211" s="519">
        <v>0.51580000000000004</v>
      </c>
      <c r="H211" s="518">
        <v>403.99</v>
      </c>
      <c r="I211" s="532">
        <v>1.68329</v>
      </c>
    </row>
    <row r="212" spans="1:9">
      <c r="A212" s="256" t="s">
        <v>620</v>
      </c>
      <c r="B212" s="256" t="s">
        <v>621</v>
      </c>
      <c r="C212" s="516" t="s">
        <v>601</v>
      </c>
      <c r="D212" s="517">
        <v>54.630139999999997</v>
      </c>
      <c r="E212" s="518">
        <f t="shared" si="0"/>
        <v>240.00023762987959</v>
      </c>
      <c r="F212" s="518">
        <v>22070.03</v>
      </c>
      <c r="G212" s="519">
        <v>0.60009999999999997</v>
      </c>
      <c r="H212" s="518">
        <v>403.99</v>
      </c>
      <c r="I212" s="532">
        <v>1.68329</v>
      </c>
    </row>
    <row r="213" spans="1:9">
      <c r="A213" s="256" t="s">
        <v>622</v>
      </c>
      <c r="B213" s="256" t="s">
        <v>623</v>
      </c>
      <c r="C213" s="516" t="s">
        <v>601</v>
      </c>
      <c r="D213" s="517">
        <v>79</v>
      </c>
      <c r="E213" s="518">
        <f t="shared" si="0"/>
        <v>219.99774853506659</v>
      </c>
      <c r="F213" s="518">
        <v>29333.49</v>
      </c>
      <c r="G213" s="519">
        <v>0.79759999999999998</v>
      </c>
      <c r="H213" s="518">
        <v>371.31</v>
      </c>
      <c r="I213" s="532">
        <v>1.6877899999999999</v>
      </c>
    </row>
    <row r="214" spans="1:9">
      <c r="A214" s="256" t="s">
        <v>624</v>
      </c>
      <c r="B214" s="256" t="s">
        <v>625</v>
      </c>
      <c r="C214" s="516" t="s">
        <v>601</v>
      </c>
      <c r="D214" s="517">
        <v>199.36001999999999</v>
      </c>
      <c r="E214" s="518">
        <f t="shared" si="0"/>
        <v>179.99976467542857</v>
      </c>
      <c r="F214" s="518">
        <v>60996.19</v>
      </c>
      <c r="G214" s="519">
        <v>1.6586000000000001</v>
      </c>
      <c r="H214" s="518">
        <v>305.95999999999998</v>
      </c>
      <c r="I214" s="532">
        <v>1.6997800000000001</v>
      </c>
    </row>
    <row r="215" spans="1:9">
      <c r="A215" s="256" t="s">
        <v>626</v>
      </c>
      <c r="B215" s="256" t="s">
        <v>627</v>
      </c>
      <c r="C215" s="516" t="s">
        <v>601</v>
      </c>
      <c r="D215" s="517">
        <v>274.71023000000002</v>
      </c>
      <c r="E215" s="518">
        <f t="shared" si="0"/>
        <v>219.99774853506659</v>
      </c>
      <c r="F215" s="523">
        <v>102002.66</v>
      </c>
      <c r="G215" s="519">
        <v>2.7736000000000001</v>
      </c>
      <c r="H215" s="518">
        <v>371.31</v>
      </c>
      <c r="I215" s="532">
        <v>1.6877899999999999</v>
      </c>
    </row>
    <row r="216" spans="1:9">
      <c r="A216" s="256" t="s">
        <v>628</v>
      </c>
      <c r="B216" s="256" t="s">
        <v>629</v>
      </c>
      <c r="C216" s="516" t="s">
        <v>601</v>
      </c>
      <c r="D216" s="517">
        <v>642.35253</v>
      </c>
      <c r="E216" s="518">
        <f t="shared" si="0"/>
        <v>135.0025229238077</v>
      </c>
      <c r="F216" s="523">
        <v>149520.4</v>
      </c>
      <c r="G216" s="519">
        <v>4.0656999999999996</v>
      </c>
      <c r="H216" s="518">
        <v>232.77</v>
      </c>
      <c r="I216" s="532">
        <v>1.7241899999999999</v>
      </c>
    </row>
    <row r="217" spans="1:9">
      <c r="A217" s="256" t="s">
        <v>630</v>
      </c>
      <c r="B217" s="256" t="s">
        <v>631</v>
      </c>
      <c r="C217" s="516" t="s">
        <v>601</v>
      </c>
      <c r="D217" s="517">
        <v>963.02369999999996</v>
      </c>
      <c r="E217" s="518">
        <f t="shared" si="0"/>
        <v>135.0025229238077</v>
      </c>
      <c r="F217" s="523">
        <v>224163.03</v>
      </c>
      <c r="G217" s="519">
        <v>6.0953999999999997</v>
      </c>
      <c r="H217" s="518">
        <v>232.77</v>
      </c>
      <c r="I217" s="532">
        <v>1.7241899999999999</v>
      </c>
    </row>
    <row r="218" spans="1:9">
      <c r="A218" s="256" t="s">
        <v>632</v>
      </c>
      <c r="B218" s="256" t="s">
        <v>632</v>
      </c>
      <c r="C218" s="516" t="s">
        <v>601</v>
      </c>
      <c r="D218" s="517">
        <v>1270.8915</v>
      </c>
      <c r="E218" s="518">
        <f t="shared" si="0"/>
        <v>135.0025229238077</v>
      </c>
      <c r="F218" s="523">
        <v>295825.40999999997</v>
      </c>
      <c r="G218" s="519">
        <v>8.0440000000000005</v>
      </c>
      <c r="H218" s="518">
        <v>232.77</v>
      </c>
      <c r="I218" s="532">
        <v>1.7241899999999999</v>
      </c>
    </row>
    <row r="219" spans="1:9">
      <c r="A219" s="256" t="s">
        <v>633</v>
      </c>
      <c r="B219" s="256" t="s">
        <v>634</v>
      </c>
      <c r="C219" s="516" t="s">
        <v>601</v>
      </c>
      <c r="D219" s="517">
        <v>963.02369999999996</v>
      </c>
      <c r="E219" s="518">
        <f t="shared" si="0"/>
        <v>219.99774853506659</v>
      </c>
      <c r="F219" s="523">
        <v>357580.33</v>
      </c>
      <c r="G219" s="519">
        <v>9.7232000000000003</v>
      </c>
      <c r="H219" s="518">
        <v>371.31</v>
      </c>
      <c r="I219" s="532">
        <v>1.6877899999999999</v>
      </c>
    </row>
    <row r="220" spans="1:9" hidden="1">
      <c r="A220" s="533"/>
      <c r="B220" s="534"/>
      <c r="C220" s="533"/>
      <c r="D220" s="535"/>
      <c r="E220" s="536"/>
      <c r="F220" s="536"/>
      <c r="G220" s="537"/>
      <c r="H220" s="536"/>
    </row>
    <row r="221" spans="1:9" hidden="1">
      <c r="A221" s="533"/>
      <c r="B221" s="534"/>
      <c r="C221" s="533"/>
      <c r="D221" s="535"/>
      <c r="E221" s="536"/>
      <c r="F221" s="536"/>
      <c r="G221" s="537"/>
      <c r="H221" s="536"/>
    </row>
    <row r="222" spans="1:9" hidden="1">
      <c r="A222" s="533"/>
      <c r="B222" s="534"/>
      <c r="C222" s="533"/>
      <c r="D222" s="535"/>
      <c r="E222" s="536"/>
      <c r="F222" s="536"/>
      <c r="G222" s="537"/>
      <c r="H222" s="536"/>
    </row>
    <row r="223" spans="1:9" hidden="1">
      <c r="A223" s="533"/>
      <c r="B223" s="534"/>
      <c r="C223" s="533"/>
      <c r="D223" s="535"/>
      <c r="E223" s="536"/>
      <c r="F223" s="536"/>
      <c r="G223" s="537"/>
      <c r="H223" s="536"/>
    </row>
    <row r="224" spans="1:9" hidden="1">
      <c r="A224" s="533"/>
      <c r="B224" s="534"/>
      <c r="C224" s="533"/>
      <c r="D224" s="535"/>
      <c r="E224" s="536"/>
      <c r="F224" s="536"/>
      <c r="G224" s="537"/>
      <c r="H224" s="536"/>
    </row>
    <row r="225" spans="1:8" hidden="1">
      <c r="A225" s="533"/>
      <c r="B225" s="534"/>
      <c r="C225" s="533"/>
      <c r="D225" s="535"/>
      <c r="E225" s="536"/>
      <c r="F225" s="536"/>
      <c r="G225" s="537"/>
      <c r="H225" s="536"/>
    </row>
    <row r="226" spans="1:8" hidden="1">
      <c r="A226" s="538"/>
      <c r="B226" s="534"/>
      <c r="C226" s="533"/>
      <c r="D226" s="539"/>
      <c r="E226" s="536"/>
      <c r="F226" s="536"/>
      <c r="G226" s="537"/>
    </row>
    <row r="227" spans="1:8" hidden="1">
      <c r="A227" s="538"/>
      <c r="B227" s="534"/>
      <c r="C227" s="533"/>
      <c r="D227" s="539"/>
      <c r="E227" s="536"/>
      <c r="F227" s="536"/>
      <c r="G227" s="537"/>
    </row>
    <row r="228" spans="1:8" hidden="1">
      <c r="A228" s="538"/>
      <c r="B228" s="534"/>
      <c r="C228" s="533"/>
      <c r="D228" s="539"/>
      <c r="E228" s="536"/>
      <c r="F228" s="536"/>
      <c r="G228" s="537"/>
    </row>
    <row r="229" spans="1:8" hidden="1">
      <c r="A229" s="538"/>
      <c r="B229" s="534"/>
      <c r="C229" s="533"/>
      <c r="D229" s="539"/>
      <c r="E229" s="536"/>
      <c r="F229" s="536"/>
      <c r="G229" s="537"/>
    </row>
    <row r="230" spans="1:8" hidden="1">
      <c r="A230" s="538"/>
      <c r="B230" s="534"/>
      <c r="C230" s="533"/>
      <c r="D230" s="539"/>
      <c r="E230" s="536"/>
      <c r="F230" s="536"/>
      <c r="G230" s="537"/>
    </row>
    <row r="231" spans="1:8" hidden="1">
      <c r="A231" s="538"/>
      <c r="B231" s="534"/>
      <c r="C231" s="533"/>
      <c r="D231" s="539"/>
      <c r="E231" s="536"/>
      <c r="F231" s="536"/>
      <c r="G231" s="537"/>
    </row>
    <row r="232" spans="1:8" hidden="1">
      <c r="A232" s="538"/>
      <c r="B232" s="534"/>
      <c r="C232" s="533"/>
      <c r="D232" s="539"/>
      <c r="E232" s="536"/>
      <c r="F232" s="536"/>
      <c r="G232" s="537"/>
    </row>
    <row r="233" spans="1:8" hidden="1">
      <c r="A233" s="538"/>
      <c r="B233" s="534"/>
      <c r="C233" s="533"/>
      <c r="D233" s="539"/>
      <c r="E233" s="536"/>
      <c r="F233" s="536"/>
      <c r="G233" s="537"/>
    </row>
    <row r="234" spans="1:8" hidden="1">
      <c r="A234" s="538"/>
      <c r="B234" s="534"/>
      <c r="C234" s="533"/>
      <c r="D234" s="539"/>
      <c r="E234" s="536"/>
      <c r="F234" s="536"/>
      <c r="G234" s="537"/>
    </row>
    <row r="235" spans="1:8" hidden="1">
      <c r="A235" s="538"/>
      <c r="B235" s="534"/>
      <c r="C235" s="533"/>
      <c r="D235" s="539"/>
      <c r="E235" s="536"/>
      <c r="F235" s="536"/>
      <c r="G235" s="537"/>
    </row>
    <row r="236" spans="1:8" hidden="1">
      <c r="A236" s="538"/>
      <c r="B236" s="534"/>
      <c r="C236" s="533"/>
      <c r="D236" s="539"/>
      <c r="E236" s="536"/>
      <c r="F236" s="536"/>
      <c r="G236" s="537"/>
    </row>
    <row r="237" spans="1:8" hidden="1">
      <c r="A237" s="538"/>
      <c r="B237" s="534"/>
      <c r="C237" s="533"/>
      <c r="D237" s="539"/>
      <c r="E237" s="536"/>
      <c r="F237" s="536"/>
      <c r="G237" s="537"/>
    </row>
    <row r="238" spans="1:8" hidden="1">
      <c r="A238" s="538"/>
      <c r="B238" s="534"/>
      <c r="C238" s="533"/>
      <c r="D238" s="539"/>
      <c r="E238" s="536"/>
      <c r="F238" s="536"/>
      <c r="G238" s="537"/>
    </row>
    <row r="239" spans="1:8" hidden="1">
      <c r="A239" s="538"/>
      <c r="B239" s="534"/>
      <c r="C239" s="533"/>
      <c r="D239" s="539"/>
      <c r="E239" s="536"/>
      <c r="F239" s="536"/>
      <c r="G239" s="537"/>
    </row>
    <row r="240" spans="1:8" hidden="1">
      <c r="A240" s="538"/>
      <c r="B240" s="534"/>
      <c r="C240" s="533"/>
      <c r="D240" s="539"/>
      <c r="E240" s="536"/>
      <c r="F240" s="536"/>
      <c r="G240" s="537"/>
    </row>
    <row r="241" spans="1:9">
      <c r="A241" s="511" t="s">
        <v>635</v>
      </c>
      <c r="C241" s="525">
        <f>SUM(G202:G240)/100</f>
        <v>0.35700400000000004</v>
      </c>
      <c r="E241" s="527" t="s">
        <v>636</v>
      </c>
      <c r="F241" s="528">
        <f>SUM(F202:F240)</f>
        <v>1312917.02</v>
      </c>
      <c r="G241" s="529">
        <f>SUM(F215:F240)</f>
        <v>1129091.83</v>
      </c>
      <c r="H241" s="530"/>
      <c r="I241" s="531">
        <f>G241/F241</f>
        <v>0.85998719858167427</v>
      </c>
    </row>
    <row r="242" spans="1:9">
      <c r="A242" s="256" t="s">
        <v>637</v>
      </c>
      <c r="B242" s="256" t="s">
        <v>638</v>
      </c>
      <c r="C242" s="516" t="s">
        <v>639</v>
      </c>
      <c r="D242" s="517">
        <v>0.02</v>
      </c>
      <c r="E242" s="518">
        <v>1327498.1200000001</v>
      </c>
      <c r="F242" s="518">
        <v>26549.96</v>
      </c>
      <c r="G242" s="519">
        <v>0.72189999999999999</v>
      </c>
      <c r="H242" s="536"/>
    </row>
    <row r="243" spans="1:9">
      <c r="A243" s="256" t="s">
        <v>640</v>
      </c>
      <c r="B243" s="256" t="s">
        <v>641</v>
      </c>
      <c r="C243" s="516" t="s">
        <v>639</v>
      </c>
      <c r="D243" s="517">
        <v>0.03</v>
      </c>
      <c r="E243" s="518">
        <v>1327498.1200000001</v>
      </c>
      <c r="F243" s="518">
        <v>39824.94</v>
      </c>
      <c r="G243" s="519">
        <v>1.0829</v>
      </c>
      <c r="H243" s="536"/>
    </row>
    <row r="244" spans="1:9" hidden="1">
      <c r="A244" s="538"/>
      <c r="B244" s="534"/>
      <c r="C244" s="533"/>
      <c r="D244" s="535"/>
      <c r="E244" s="536"/>
      <c r="F244" s="536"/>
      <c r="G244" s="537"/>
    </row>
    <row r="245" spans="1:9" hidden="1">
      <c r="A245" s="538"/>
      <c r="B245" s="534"/>
      <c r="C245" s="533"/>
      <c r="D245" s="535"/>
      <c r="E245" s="536"/>
      <c r="F245" s="536"/>
      <c r="G245" s="537"/>
    </row>
    <row r="246" spans="1:9" hidden="1">
      <c r="A246" s="538"/>
      <c r="B246" s="534"/>
      <c r="C246" s="533"/>
      <c r="D246" s="535"/>
      <c r="E246" s="536"/>
      <c r="F246" s="536"/>
      <c r="G246" s="537"/>
    </row>
    <row r="247" spans="1:9" hidden="1">
      <c r="A247" s="538"/>
      <c r="B247" s="534"/>
      <c r="C247" s="533"/>
      <c r="D247" s="535"/>
      <c r="E247" s="536"/>
      <c r="F247" s="536"/>
      <c r="G247" s="537"/>
    </row>
    <row r="248" spans="1:9" hidden="1">
      <c r="A248" s="538"/>
      <c r="B248" s="534"/>
      <c r="C248" s="533"/>
      <c r="D248" s="535"/>
      <c r="E248" s="536"/>
      <c r="F248" s="536"/>
      <c r="G248" s="537"/>
    </row>
    <row r="249" spans="1:9" hidden="1">
      <c r="A249" s="538"/>
      <c r="B249" s="534"/>
      <c r="C249" s="533"/>
      <c r="D249" s="535"/>
      <c r="E249" s="536"/>
      <c r="F249" s="536"/>
      <c r="G249" s="537"/>
    </row>
    <row r="250" spans="1:9" hidden="1">
      <c r="A250" s="538"/>
      <c r="B250" s="534"/>
      <c r="C250" s="533"/>
      <c r="D250" s="535"/>
      <c r="E250" s="536"/>
      <c r="F250" s="536"/>
      <c r="G250" s="537"/>
    </row>
    <row r="251" spans="1:9">
      <c r="A251" s="511" t="s">
        <v>642</v>
      </c>
      <c r="C251" s="525">
        <f>SUM(G242:G250)/100</f>
        <v>1.8047999999999998E-2</v>
      </c>
      <c r="E251" s="527" t="s">
        <v>643</v>
      </c>
      <c r="F251" s="528">
        <f>SUM(F242:F250)</f>
        <v>66374.899999999994</v>
      </c>
    </row>
    <row r="252" spans="1:9">
      <c r="A252" s="256" t="s">
        <v>644</v>
      </c>
      <c r="B252" s="256" t="s">
        <v>645</v>
      </c>
      <c r="C252" s="516" t="s">
        <v>646</v>
      </c>
      <c r="D252" s="517">
        <v>0.318</v>
      </c>
      <c r="E252" s="518">
        <v>11</v>
      </c>
      <c r="F252" s="518">
        <f t="shared" ref="F252:F266" si="1">D252*E252</f>
        <v>3.4980000000000002</v>
      </c>
      <c r="G252" s="519">
        <v>1E-4</v>
      </c>
      <c r="H252" s="536"/>
    </row>
    <row r="253" spans="1:9">
      <c r="A253" s="256" t="s">
        <v>647</v>
      </c>
      <c r="B253" s="256" t="s">
        <v>648</v>
      </c>
      <c r="C253" s="516" t="s">
        <v>646</v>
      </c>
      <c r="D253" s="517">
        <v>70</v>
      </c>
      <c r="E253" s="518">
        <v>0.87</v>
      </c>
      <c r="F253" s="518">
        <f t="shared" si="1"/>
        <v>60.9</v>
      </c>
      <c r="G253" s="519">
        <v>1.6999999999999999E-3</v>
      </c>
      <c r="H253" s="536"/>
    </row>
    <row r="254" spans="1:9">
      <c r="A254" s="256" t="s">
        <v>649</v>
      </c>
      <c r="B254" s="256" t="s">
        <v>650</v>
      </c>
      <c r="C254" s="516" t="s">
        <v>646</v>
      </c>
      <c r="D254" s="517">
        <v>27.649899999999999</v>
      </c>
      <c r="E254" s="518">
        <v>3.22</v>
      </c>
      <c r="F254" s="518">
        <f t="shared" si="1"/>
        <v>89.032678000000004</v>
      </c>
      <c r="G254" s="519">
        <v>2.3999999999999998E-3</v>
      </c>
      <c r="H254" s="536"/>
    </row>
    <row r="255" spans="1:9">
      <c r="A255" s="256" t="s">
        <v>651</v>
      </c>
      <c r="B255" s="256" t="s">
        <v>652</v>
      </c>
      <c r="C255" s="516" t="s">
        <v>646</v>
      </c>
      <c r="D255" s="517">
        <v>10</v>
      </c>
      <c r="E255" s="518">
        <v>18.47</v>
      </c>
      <c r="F255" s="518">
        <f t="shared" si="1"/>
        <v>184.7</v>
      </c>
      <c r="G255" s="519">
        <v>5.0000000000000001E-3</v>
      </c>
      <c r="H255" s="536"/>
    </row>
    <row r="256" spans="1:9">
      <c r="A256" s="256" t="s">
        <v>653</v>
      </c>
      <c r="B256" s="256" t="s">
        <v>654</v>
      </c>
      <c r="C256" s="516" t="s">
        <v>646</v>
      </c>
      <c r="D256" s="517">
        <v>78</v>
      </c>
      <c r="E256" s="518">
        <v>2.81</v>
      </c>
      <c r="F256" s="518">
        <f t="shared" si="1"/>
        <v>219.18</v>
      </c>
      <c r="G256" s="519">
        <v>6.0000000000000001E-3</v>
      </c>
      <c r="H256" s="536"/>
    </row>
    <row r="257" spans="1:8">
      <c r="A257" s="256" t="s">
        <v>655</v>
      </c>
      <c r="B257" s="256" t="s">
        <v>656</v>
      </c>
      <c r="C257" s="516" t="s">
        <v>646</v>
      </c>
      <c r="D257" s="517">
        <v>82</v>
      </c>
      <c r="E257" s="518">
        <v>3.22</v>
      </c>
      <c r="F257" s="518">
        <f t="shared" si="1"/>
        <v>264.04000000000002</v>
      </c>
      <c r="G257" s="519">
        <v>7.1999999999999998E-3</v>
      </c>
      <c r="H257" s="536"/>
    </row>
    <row r="258" spans="1:8">
      <c r="A258" s="256" t="s">
        <v>657</v>
      </c>
      <c r="B258" s="256" t="s">
        <v>658</v>
      </c>
      <c r="C258" s="516" t="s">
        <v>646</v>
      </c>
      <c r="D258" s="517">
        <v>158</v>
      </c>
      <c r="E258" s="518">
        <v>2.17</v>
      </c>
      <c r="F258" s="518">
        <f t="shared" si="1"/>
        <v>342.86</v>
      </c>
      <c r="G258" s="519">
        <v>9.2999999999999992E-3</v>
      </c>
      <c r="H258" s="536"/>
    </row>
    <row r="259" spans="1:8">
      <c r="A259" s="256" t="s">
        <v>659</v>
      </c>
      <c r="B259" s="256" t="s">
        <v>660</v>
      </c>
      <c r="C259" s="516" t="s">
        <v>646</v>
      </c>
      <c r="D259" s="517">
        <v>1211.373</v>
      </c>
      <c r="E259" s="518">
        <v>0.71</v>
      </c>
      <c r="F259" s="518">
        <f t="shared" si="1"/>
        <v>860.07483000000002</v>
      </c>
      <c r="G259" s="519">
        <v>2.3400000000000001E-2</v>
      </c>
      <c r="H259" s="536"/>
    </row>
    <row r="260" spans="1:8">
      <c r="A260" s="256" t="s">
        <v>661</v>
      </c>
      <c r="B260" s="256" t="s">
        <v>662</v>
      </c>
      <c r="C260" s="516" t="s">
        <v>646</v>
      </c>
      <c r="D260" s="517">
        <v>94.985240000000005</v>
      </c>
      <c r="E260" s="518">
        <v>16.329999999999998</v>
      </c>
      <c r="F260" s="518">
        <f t="shared" si="1"/>
        <v>1551.1089691999998</v>
      </c>
      <c r="G260" s="519">
        <v>4.2200000000000001E-2</v>
      </c>
      <c r="H260" s="536"/>
    </row>
    <row r="261" spans="1:8">
      <c r="A261" s="256" t="s">
        <v>663</v>
      </c>
      <c r="B261" s="256" t="s">
        <v>664</v>
      </c>
      <c r="C261" s="516" t="s">
        <v>646</v>
      </c>
      <c r="D261" s="517">
        <v>57.047809999999998</v>
      </c>
      <c r="E261" s="518">
        <v>28.59</v>
      </c>
      <c r="F261" s="518">
        <f t="shared" si="1"/>
        <v>1630.9968879</v>
      </c>
      <c r="G261" s="519">
        <v>4.4299999999999999E-2</v>
      </c>
      <c r="H261" s="536"/>
    </row>
    <row r="262" spans="1:8">
      <c r="A262" s="256" t="s">
        <v>665</v>
      </c>
      <c r="B262" s="256" t="s">
        <v>666</v>
      </c>
      <c r="C262" s="516" t="s">
        <v>646</v>
      </c>
      <c r="D262" s="517">
        <v>174.29391000000001</v>
      </c>
      <c r="E262" s="518">
        <v>16.920000000000002</v>
      </c>
      <c r="F262" s="518">
        <f t="shared" si="1"/>
        <v>2949.0529572000005</v>
      </c>
      <c r="G262" s="519">
        <v>8.0199999999999994E-2</v>
      </c>
      <c r="H262" s="536"/>
    </row>
    <row r="263" spans="1:8">
      <c r="A263" s="256" t="s">
        <v>667</v>
      </c>
      <c r="B263" s="256" t="s">
        <v>668</v>
      </c>
      <c r="C263" s="516" t="s">
        <v>646</v>
      </c>
      <c r="D263" s="517">
        <v>35.9375</v>
      </c>
      <c r="E263" s="518">
        <v>169.02</v>
      </c>
      <c r="F263" s="523">
        <f t="shared" si="1"/>
        <v>6074.15625</v>
      </c>
      <c r="G263" s="519">
        <v>0.16520000000000001</v>
      </c>
      <c r="H263" s="536"/>
    </row>
    <row r="264" spans="1:8">
      <c r="A264" s="256" t="s">
        <v>669</v>
      </c>
      <c r="B264" s="256" t="s">
        <v>670</v>
      </c>
      <c r="C264" s="516" t="s">
        <v>646</v>
      </c>
      <c r="D264" s="517">
        <v>93.149069999999995</v>
      </c>
      <c r="E264" s="518">
        <v>65.47</v>
      </c>
      <c r="F264" s="523">
        <f t="shared" si="1"/>
        <v>6098.4696128999994</v>
      </c>
      <c r="G264" s="519">
        <v>0.1658</v>
      </c>
      <c r="H264" s="536"/>
    </row>
    <row r="265" spans="1:8">
      <c r="A265" s="256" t="s">
        <v>671</v>
      </c>
      <c r="B265" s="256" t="s">
        <v>672</v>
      </c>
      <c r="C265" s="516" t="s">
        <v>646</v>
      </c>
      <c r="D265" s="517">
        <v>87.382000000000005</v>
      </c>
      <c r="E265" s="518">
        <v>179.16</v>
      </c>
      <c r="F265" s="523">
        <f t="shared" si="1"/>
        <v>15655.359120000001</v>
      </c>
      <c r="G265" s="519">
        <v>0.42570000000000002</v>
      </c>
      <c r="H265" s="536"/>
    </row>
    <row r="266" spans="1:8">
      <c r="A266" s="256" t="s">
        <v>673</v>
      </c>
      <c r="B266" s="256" t="s">
        <v>674</v>
      </c>
      <c r="C266" s="516" t="s">
        <v>646</v>
      </c>
      <c r="D266" s="517">
        <v>172.33851000000001</v>
      </c>
      <c r="E266" s="518">
        <v>102.8</v>
      </c>
      <c r="F266" s="523">
        <f t="shared" si="1"/>
        <v>17716.398828000001</v>
      </c>
      <c r="G266" s="519">
        <v>0.48170000000000002</v>
      </c>
      <c r="H266" s="536"/>
    </row>
    <row r="267" spans="1:8" ht="12.75" hidden="1" customHeight="1">
      <c r="A267" s="540"/>
      <c r="B267" s="541"/>
      <c r="C267" s="542"/>
      <c r="D267" s="517"/>
      <c r="E267" s="518"/>
      <c r="F267" s="518"/>
      <c r="G267" s="543"/>
    </row>
    <row r="268" spans="1:8" ht="12.75" hidden="1" customHeight="1">
      <c r="A268" s="540"/>
      <c r="B268" s="541"/>
      <c r="C268" s="542"/>
      <c r="D268" s="517"/>
      <c r="E268" s="518"/>
      <c r="F268" s="518"/>
      <c r="G268" s="543"/>
    </row>
    <row r="269" spans="1:8" ht="12.75" hidden="1" customHeight="1">
      <c r="A269" s="540"/>
      <c r="B269" s="541"/>
      <c r="C269" s="542"/>
      <c r="D269" s="517"/>
      <c r="E269" s="518"/>
      <c r="F269" s="518"/>
      <c r="G269" s="543"/>
    </row>
    <row r="270" spans="1:8" ht="12.75" hidden="1" customHeight="1">
      <c r="A270" s="540"/>
      <c r="B270" s="541"/>
      <c r="C270" s="542"/>
      <c r="D270" s="517"/>
      <c r="E270" s="518"/>
      <c r="F270" s="518"/>
      <c r="G270" s="543"/>
    </row>
    <row r="271" spans="1:8" ht="12.75" hidden="1" customHeight="1">
      <c r="A271" s="540"/>
      <c r="B271" s="541"/>
      <c r="C271" s="542"/>
      <c r="D271" s="517"/>
      <c r="E271" s="518"/>
      <c r="F271" s="518"/>
      <c r="G271" s="543"/>
    </row>
    <row r="272" spans="1:8" ht="12.75" hidden="1" customHeight="1">
      <c r="A272" s="540"/>
      <c r="B272" s="541"/>
      <c r="C272" s="542"/>
      <c r="D272" s="517"/>
      <c r="E272" s="518"/>
      <c r="F272" s="518"/>
      <c r="G272" s="543"/>
    </row>
    <row r="273" spans="1:7" s="521" customFormat="1" ht="12.75" hidden="1" customHeight="1">
      <c r="A273" s="540"/>
      <c r="B273" s="541"/>
      <c r="C273" s="542"/>
      <c r="D273" s="517"/>
      <c r="E273" s="518"/>
      <c r="F273" s="518"/>
      <c r="G273" s="544"/>
    </row>
    <row r="274" spans="1:7" s="521" customFormat="1" ht="12.75" hidden="1" customHeight="1">
      <c r="A274" s="540"/>
      <c r="B274" s="541"/>
      <c r="C274" s="542"/>
      <c r="D274" s="517"/>
      <c r="E274" s="518"/>
      <c r="F274" s="518"/>
      <c r="G274" s="544"/>
    </row>
    <row r="275" spans="1:7" s="521" customFormat="1" ht="12.75" hidden="1" customHeight="1">
      <c r="A275" s="540"/>
      <c r="B275" s="541"/>
      <c r="C275" s="542"/>
      <c r="D275" s="517"/>
      <c r="E275" s="518"/>
      <c r="F275" s="518"/>
      <c r="G275" s="544"/>
    </row>
    <row r="276" spans="1:7" s="521" customFormat="1" ht="12.75" hidden="1" customHeight="1">
      <c r="A276" s="538"/>
      <c r="B276" s="534"/>
      <c r="C276" s="533"/>
      <c r="D276" s="539"/>
      <c r="E276" s="536"/>
      <c r="F276" s="536"/>
      <c r="G276" s="544"/>
    </row>
    <row r="277" spans="1:7" s="521" customFormat="1" ht="12.75" hidden="1" customHeight="1">
      <c r="A277" s="538"/>
      <c r="B277" s="534"/>
      <c r="C277" s="533"/>
      <c r="D277" s="539"/>
      <c r="E277" s="536"/>
      <c r="F277" s="536"/>
      <c r="G277" s="544"/>
    </row>
    <row r="278" spans="1:7" s="521" customFormat="1" ht="12.75" hidden="1" customHeight="1">
      <c r="A278" s="538"/>
      <c r="B278" s="534"/>
      <c r="C278" s="533"/>
      <c r="D278" s="539"/>
      <c r="E278" s="536"/>
      <c r="F278" s="536"/>
      <c r="G278" s="544"/>
    </row>
    <row r="279" spans="1:7" s="521" customFormat="1" ht="12.75" hidden="1" customHeight="1">
      <c r="A279" s="538"/>
      <c r="B279" s="534"/>
      <c r="C279" s="533"/>
      <c r="D279" s="539"/>
      <c r="E279" s="536"/>
      <c r="F279" s="536"/>
      <c r="G279" s="544"/>
    </row>
    <row r="280" spans="1:7" s="521" customFormat="1" ht="12.75" hidden="1" customHeight="1">
      <c r="A280" s="538"/>
      <c r="B280" s="534"/>
      <c r="C280" s="533"/>
      <c r="D280" s="539"/>
      <c r="E280" s="536"/>
      <c r="F280" s="536"/>
      <c r="G280" s="544"/>
    </row>
    <row r="281" spans="1:7" hidden="1">
      <c r="A281" s="538"/>
      <c r="B281" s="534"/>
      <c r="C281" s="533"/>
      <c r="D281" s="539"/>
      <c r="E281" s="536"/>
      <c r="F281" s="536"/>
      <c r="G281" s="537"/>
    </row>
    <row r="282" spans="1:7" hidden="1">
      <c r="A282" s="538"/>
      <c r="B282" s="534"/>
      <c r="C282" s="533"/>
      <c r="D282" s="539"/>
      <c r="E282" s="536"/>
      <c r="F282" s="536"/>
      <c r="G282" s="537"/>
    </row>
    <row r="283" spans="1:7" hidden="1">
      <c r="A283" s="538"/>
      <c r="B283" s="534"/>
      <c r="C283" s="533"/>
      <c r="D283" s="539"/>
      <c r="E283" s="536"/>
      <c r="F283" s="536"/>
      <c r="G283" s="537"/>
    </row>
    <row r="284" spans="1:7" hidden="1">
      <c r="A284" s="538"/>
      <c r="B284" s="534"/>
      <c r="C284" s="533"/>
      <c r="D284" s="539"/>
      <c r="E284" s="536"/>
      <c r="F284" s="536"/>
      <c r="G284" s="537"/>
    </row>
    <row r="285" spans="1:7" hidden="1">
      <c r="A285" s="538"/>
      <c r="B285" s="534"/>
      <c r="C285" s="533"/>
      <c r="D285" s="539"/>
      <c r="E285" s="536"/>
      <c r="F285" s="536"/>
      <c r="G285" s="537"/>
    </row>
    <row r="286" spans="1:7" hidden="1">
      <c r="A286" s="538"/>
      <c r="B286" s="534"/>
      <c r="C286" s="533"/>
      <c r="D286" s="539"/>
      <c r="E286" s="536"/>
      <c r="F286" s="536"/>
      <c r="G286" s="537"/>
    </row>
    <row r="287" spans="1:7" hidden="1">
      <c r="A287" s="538"/>
      <c r="B287" s="534"/>
      <c r="C287" s="533"/>
      <c r="D287" s="539"/>
      <c r="E287" s="536"/>
      <c r="F287" s="536"/>
      <c r="G287" s="537"/>
    </row>
    <row r="288" spans="1:7" hidden="1">
      <c r="A288" s="538"/>
      <c r="B288" s="534"/>
      <c r="C288" s="533"/>
      <c r="D288" s="539"/>
      <c r="E288" s="536"/>
      <c r="F288" s="536"/>
      <c r="G288" s="537"/>
    </row>
    <row r="289" spans="1:9" hidden="1">
      <c r="A289" s="538"/>
      <c r="B289" s="534"/>
      <c r="C289" s="533"/>
      <c r="D289" s="539"/>
      <c r="E289" s="536"/>
      <c r="F289" s="536"/>
      <c r="G289" s="537"/>
    </row>
    <row r="290" spans="1:9" hidden="1">
      <c r="A290" s="538"/>
      <c r="B290" s="534"/>
      <c r="C290" s="533"/>
      <c r="D290" s="539"/>
      <c r="E290" s="536"/>
      <c r="F290" s="536"/>
      <c r="G290" s="537"/>
    </row>
    <row r="291" spans="1:9">
      <c r="C291" s="525">
        <f>SUM(G252:G290)/100</f>
        <v>1.4601999999999999E-2</v>
      </c>
      <c r="E291" s="527" t="s">
        <v>675</v>
      </c>
      <c r="F291" s="528">
        <f>SUM(F252:F290)</f>
        <v>53699.828133200004</v>
      </c>
      <c r="G291" s="529">
        <f>SUM(F263:F266)</f>
        <v>45544.383810900006</v>
      </c>
      <c r="H291" s="530"/>
      <c r="I291" s="531">
        <f>G291/F291</f>
        <v>0.84812904238593123</v>
      </c>
    </row>
    <row r="292" spans="1:9" ht="15">
      <c r="C292" s="545">
        <f>C201+C241+C251+C291</f>
        <v>1.0000019999999998</v>
      </c>
      <c r="E292" s="546" t="s">
        <v>676</v>
      </c>
      <c r="F292" s="547">
        <f>F201+F241+F251+F291</f>
        <v>3677587.2181331995</v>
      </c>
    </row>
    <row r="293" spans="1:9">
      <c r="E293" s="548"/>
      <c r="F293" s="515"/>
    </row>
    <row r="294" spans="1:9">
      <c r="E294" s="548"/>
      <c r="F294" s="515"/>
    </row>
    <row r="295" spans="1:9">
      <c r="E295" s="548"/>
      <c r="F295" s="515"/>
    </row>
    <row r="296" spans="1:9">
      <c r="E296" s="548"/>
      <c r="F296" s="515"/>
    </row>
    <row r="297" spans="1:9">
      <c r="E297" s="548"/>
      <c r="F297" s="515"/>
    </row>
    <row r="298" spans="1:9">
      <c r="E298" s="548"/>
      <c r="F298" s="515"/>
    </row>
    <row r="299" spans="1:9">
      <c r="E299" s="548"/>
      <c r="F299" s="515"/>
    </row>
    <row r="300" spans="1:9">
      <c r="E300" s="548"/>
      <c r="F300" s="515"/>
    </row>
    <row r="301" spans="1:9">
      <c r="E301" s="548"/>
      <c r="F301" s="515"/>
    </row>
    <row r="302" spans="1:9">
      <c r="E302" s="548"/>
      <c r="F302" s="515"/>
    </row>
    <row r="303" spans="1:9">
      <c r="E303" s="548"/>
      <c r="F303" s="515"/>
    </row>
    <row r="304" spans="1:9">
      <c r="E304" s="548"/>
      <c r="F304" s="515"/>
    </row>
    <row r="305" spans="5:6">
      <c r="E305" s="548"/>
      <c r="F305" s="515"/>
    </row>
    <row r="306" spans="5:6">
      <c r="E306" s="548"/>
      <c r="F306" s="515"/>
    </row>
    <row r="307" spans="5:6">
      <c r="E307" s="548"/>
      <c r="F307" s="515"/>
    </row>
    <row r="308" spans="5:6">
      <c r="E308" s="548"/>
      <c r="F308" s="515"/>
    </row>
    <row r="309" spans="5:6">
      <c r="E309" s="548"/>
      <c r="F309" s="515"/>
    </row>
    <row r="310" spans="5:6">
      <c r="E310" s="548"/>
      <c r="F310" s="549"/>
    </row>
    <row r="311" spans="5:6">
      <c r="E311" s="548"/>
      <c r="F311" s="549"/>
    </row>
    <row r="312" spans="5:6">
      <c r="E312" s="548"/>
      <c r="F312" s="515"/>
    </row>
    <row r="313" spans="5:6">
      <c r="E313" s="548"/>
      <c r="F313" s="515"/>
    </row>
    <row r="314" spans="5:6">
      <c r="E314" s="548"/>
      <c r="F314" s="515"/>
    </row>
    <row r="315" spans="5:6">
      <c r="E315" s="548"/>
      <c r="F315" s="515"/>
    </row>
    <row r="316" spans="5:6">
      <c r="E316" s="548"/>
      <c r="F316" s="515"/>
    </row>
    <row r="317" spans="5:6">
      <c r="E317" s="548"/>
      <c r="F317" s="515"/>
    </row>
    <row r="318" spans="5:6">
      <c r="E318" s="548"/>
      <c r="F318" s="515"/>
    </row>
    <row r="319" spans="5:6">
      <c r="E319" s="548"/>
      <c r="F319" s="515"/>
    </row>
    <row r="320" spans="5:6">
      <c r="E320" s="548"/>
      <c r="F320" s="515"/>
    </row>
    <row r="321" spans="5:6">
      <c r="E321" s="548"/>
      <c r="F321" s="515"/>
    </row>
    <row r="322" spans="5:6">
      <c r="E322" s="548"/>
      <c r="F322" s="515"/>
    </row>
    <row r="323" spans="5:6">
      <c r="E323" s="548"/>
      <c r="F323" s="549"/>
    </row>
    <row r="324" spans="5:6">
      <c r="E324" s="548"/>
      <c r="F324" s="549"/>
    </row>
    <row r="325" spans="5:6">
      <c r="E325" s="548"/>
      <c r="F325" s="515"/>
    </row>
    <row r="326" spans="5:6">
      <c r="E326" s="548"/>
      <c r="F326" s="549"/>
    </row>
    <row r="327" spans="5:6">
      <c r="E327" s="548"/>
      <c r="F327" s="515"/>
    </row>
    <row r="328" spans="5:6">
      <c r="E328" s="548"/>
      <c r="F328" s="515"/>
    </row>
    <row r="329" spans="5:6">
      <c r="E329" s="548"/>
      <c r="F329" s="515"/>
    </row>
    <row r="330" spans="5:6">
      <c r="E330" s="548"/>
      <c r="F330" s="515"/>
    </row>
    <row r="331" spans="5:6">
      <c r="E331" s="548"/>
      <c r="F331" s="515"/>
    </row>
    <row r="332" spans="5:6">
      <c r="E332" s="548"/>
      <c r="F332" s="515"/>
    </row>
    <row r="333" spans="5:6">
      <c r="E333" s="548"/>
      <c r="F333" s="515"/>
    </row>
    <row r="334" spans="5:6">
      <c r="E334" s="548"/>
      <c r="F334" s="515"/>
    </row>
    <row r="335" spans="5:6">
      <c r="E335" s="548"/>
      <c r="F335" s="515"/>
    </row>
    <row r="336" spans="5:6">
      <c r="E336" s="548"/>
      <c r="F336" s="515"/>
    </row>
    <row r="337" spans="5:6">
      <c r="E337" s="548"/>
      <c r="F337" s="515"/>
    </row>
    <row r="338" spans="5:6">
      <c r="E338" s="548"/>
      <c r="F338" s="515"/>
    </row>
    <row r="339" spans="5:6">
      <c r="F339" s="549"/>
    </row>
    <row r="340" spans="5:6" ht="15">
      <c r="F340" s="550"/>
    </row>
  </sheetData>
  <printOptions horizontalCentered="1"/>
  <pageMargins left="0.59055118110236227" right="0.39370078740157483" top="0.59055118110236227" bottom="0.39370078740157483"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workbookViewId="0">
      <selection activeCell="A5" sqref="A5"/>
    </sheetView>
  </sheetViews>
  <sheetFormatPr baseColWidth="10" defaultRowHeight="12.75"/>
  <cols>
    <col min="1" max="1" width="13.7109375" style="513" customWidth="1"/>
    <col min="2" max="2" width="12.7109375" style="180" customWidth="1"/>
    <col min="3" max="3" width="5.7109375" style="180" customWidth="1"/>
    <col min="4" max="4" width="2.7109375" style="180" customWidth="1"/>
    <col min="5" max="5" width="9.7109375" style="180" customWidth="1"/>
    <col min="6" max="6" width="2.7109375" style="180" customWidth="1"/>
    <col min="7" max="7" width="7.7109375" style="180" customWidth="1"/>
    <col min="8" max="8" width="8.7109375" style="180" customWidth="1"/>
    <col min="9" max="9" width="2.7109375" style="180" customWidth="1"/>
    <col min="10" max="10" width="3.7109375" style="180" customWidth="1"/>
    <col min="11" max="11" width="4.7109375" style="180" customWidth="1"/>
    <col min="12" max="12" width="9.7109375" style="180" customWidth="1"/>
    <col min="13" max="13" width="2.7109375" style="180" customWidth="1"/>
    <col min="14" max="14" width="12.7109375" style="180" customWidth="1"/>
    <col min="15" max="15" width="2.7109375" style="180" customWidth="1"/>
    <col min="16" max="16" width="13.7109375" style="180" customWidth="1"/>
    <col min="17" max="17" width="2.28515625" style="180" customWidth="1"/>
    <col min="18" max="18" width="15.7109375" style="180" customWidth="1"/>
    <col min="19" max="19" width="9.7109375" style="180" customWidth="1"/>
    <col min="20" max="256" width="11.42578125" style="180"/>
    <col min="257" max="257" width="13.7109375" style="180" customWidth="1"/>
    <col min="258" max="258" width="12.7109375" style="180" customWidth="1"/>
    <col min="259" max="259" width="5.7109375" style="180" customWidth="1"/>
    <col min="260" max="260" width="2.7109375" style="180" customWidth="1"/>
    <col min="261" max="261" width="9.7109375" style="180" customWidth="1"/>
    <col min="262" max="262" width="2.7109375" style="180" customWidth="1"/>
    <col min="263" max="263" width="7.7109375" style="180" customWidth="1"/>
    <col min="264" max="264" width="8.7109375" style="180" customWidth="1"/>
    <col min="265" max="265" width="2.7109375" style="180" customWidth="1"/>
    <col min="266" max="266" width="3.7109375" style="180" customWidth="1"/>
    <col min="267" max="267" width="4.7109375" style="180" customWidth="1"/>
    <col min="268" max="268" width="9.7109375" style="180" customWidth="1"/>
    <col min="269" max="269" width="2.7109375" style="180" customWidth="1"/>
    <col min="270" max="270" width="12.7109375" style="180" customWidth="1"/>
    <col min="271" max="271" width="2.7109375" style="180" customWidth="1"/>
    <col min="272" max="272" width="13.7109375" style="180" customWidth="1"/>
    <col min="273" max="273" width="2.28515625" style="180" customWidth="1"/>
    <col min="274" max="274" width="15.7109375" style="180" customWidth="1"/>
    <col min="275" max="275" width="9.7109375" style="180" customWidth="1"/>
    <col min="276" max="512" width="11.42578125" style="180"/>
    <col min="513" max="513" width="13.7109375" style="180" customWidth="1"/>
    <col min="514" max="514" width="12.7109375" style="180" customWidth="1"/>
    <col min="515" max="515" width="5.7109375" style="180" customWidth="1"/>
    <col min="516" max="516" width="2.7109375" style="180" customWidth="1"/>
    <col min="517" max="517" width="9.7109375" style="180" customWidth="1"/>
    <col min="518" max="518" width="2.7109375" style="180" customWidth="1"/>
    <col min="519" max="519" width="7.7109375" style="180" customWidth="1"/>
    <col min="520" max="520" width="8.7109375" style="180" customWidth="1"/>
    <col min="521" max="521" width="2.7109375" style="180" customWidth="1"/>
    <col min="522" max="522" width="3.7109375" style="180" customWidth="1"/>
    <col min="523" max="523" width="4.7109375" style="180" customWidth="1"/>
    <col min="524" max="524" width="9.7109375" style="180" customWidth="1"/>
    <col min="525" max="525" width="2.7109375" style="180" customWidth="1"/>
    <col min="526" max="526" width="12.7109375" style="180" customWidth="1"/>
    <col min="527" max="527" width="2.7109375" style="180" customWidth="1"/>
    <col min="528" max="528" width="13.7109375" style="180" customWidth="1"/>
    <col min="529" max="529" width="2.28515625" style="180" customWidth="1"/>
    <col min="530" max="530" width="15.7109375" style="180" customWidth="1"/>
    <col min="531" max="531" width="9.7109375" style="180" customWidth="1"/>
    <col min="532" max="768" width="11.42578125" style="180"/>
    <col min="769" max="769" width="13.7109375" style="180" customWidth="1"/>
    <col min="770" max="770" width="12.7109375" style="180" customWidth="1"/>
    <col min="771" max="771" width="5.7109375" style="180" customWidth="1"/>
    <col min="772" max="772" width="2.7109375" style="180" customWidth="1"/>
    <col min="773" max="773" width="9.7109375" style="180" customWidth="1"/>
    <col min="774" max="774" width="2.7109375" style="180" customWidth="1"/>
    <col min="775" max="775" width="7.7109375" style="180" customWidth="1"/>
    <col min="776" max="776" width="8.7109375" style="180" customWidth="1"/>
    <col min="777" max="777" width="2.7109375" style="180" customWidth="1"/>
    <col min="778" max="778" width="3.7109375" style="180" customWidth="1"/>
    <col min="779" max="779" width="4.7109375" style="180" customWidth="1"/>
    <col min="780" max="780" width="9.7109375" style="180" customWidth="1"/>
    <col min="781" max="781" width="2.7109375" style="180" customWidth="1"/>
    <col min="782" max="782" width="12.7109375" style="180" customWidth="1"/>
    <col min="783" max="783" width="2.7109375" style="180" customWidth="1"/>
    <col min="784" max="784" width="13.7109375" style="180" customWidth="1"/>
    <col min="785" max="785" width="2.28515625" style="180" customWidth="1"/>
    <col min="786" max="786" width="15.7109375" style="180" customWidth="1"/>
    <col min="787" max="787" width="9.7109375" style="180" customWidth="1"/>
    <col min="788" max="1024" width="11.42578125" style="180"/>
    <col min="1025" max="1025" width="13.7109375" style="180" customWidth="1"/>
    <col min="1026" max="1026" width="12.7109375" style="180" customWidth="1"/>
    <col min="1027" max="1027" width="5.7109375" style="180" customWidth="1"/>
    <col min="1028" max="1028" width="2.7109375" style="180" customWidth="1"/>
    <col min="1029" max="1029" width="9.7109375" style="180" customWidth="1"/>
    <col min="1030" max="1030" width="2.7109375" style="180" customWidth="1"/>
    <col min="1031" max="1031" width="7.7109375" style="180" customWidth="1"/>
    <col min="1032" max="1032" width="8.7109375" style="180" customWidth="1"/>
    <col min="1033" max="1033" width="2.7109375" style="180" customWidth="1"/>
    <col min="1034" max="1034" width="3.7109375" style="180" customWidth="1"/>
    <col min="1035" max="1035" width="4.7109375" style="180" customWidth="1"/>
    <col min="1036" max="1036" width="9.7109375" style="180" customWidth="1"/>
    <col min="1037" max="1037" width="2.7109375" style="180" customWidth="1"/>
    <col min="1038" max="1038" width="12.7109375" style="180" customWidth="1"/>
    <col min="1039" max="1039" width="2.7109375" style="180" customWidth="1"/>
    <col min="1040" max="1040" width="13.7109375" style="180" customWidth="1"/>
    <col min="1041" max="1041" width="2.28515625" style="180" customWidth="1"/>
    <col min="1042" max="1042" width="15.7109375" style="180" customWidth="1"/>
    <col min="1043" max="1043" width="9.7109375" style="180" customWidth="1"/>
    <col min="1044" max="1280" width="11.42578125" style="180"/>
    <col min="1281" max="1281" width="13.7109375" style="180" customWidth="1"/>
    <col min="1282" max="1282" width="12.7109375" style="180" customWidth="1"/>
    <col min="1283" max="1283" width="5.7109375" style="180" customWidth="1"/>
    <col min="1284" max="1284" width="2.7109375" style="180" customWidth="1"/>
    <col min="1285" max="1285" width="9.7109375" style="180" customWidth="1"/>
    <col min="1286" max="1286" width="2.7109375" style="180" customWidth="1"/>
    <col min="1287" max="1287" width="7.7109375" style="180" customWidth="1"/>
    <col min="1288" max="1288" width="8.7109375" style="180" customWidth="1"/>
    <col min="1289" max="1289" width="2.7109375" style="180" customWidth="1"/>
    <col min="1290" max="1290" width="3.7109375" style="180" customWidth="1"/>
    <col min="1291" max="1291" width="4.7109375" style="180" customWidth="1"/>
    <col min="1292" max="1292" width="9.7109375" style="180" customWidth="1"/>
    <col min="1293" max="1293" width="2.7109375" style="180" customWidth="1"/>
    <col min="1294" max="1294" width="12.7109375" style="180" customWidth="1"/>
    <col min="1295" max="1295" width="2.7109375" style="180" customWidth="1"/>
    <col min="1296" max="1296" width="13.7109375" style="180" customWidth="1"/>
    <col min="1297" max="1297" width="2.28515625" style="180" customWidth="1"/>
    <col min="1298" max="1298" width="15.7109375" style="180" customWidth="1"/>
    <col min="1299" max="1299" width="9.7109375" style="180" customWidth="1"/>
    <col min="1300" max="1536" width="11.42578125" style="180"/>
    <col min="1537" max="1537" width="13.7109375" style="180" customWidth="1"/>
    <col min="1538" max="1538" width="12.7109375" style="180" customWidth="1"/>
    <col min="1539" max="1539" width="5.7109375" style="180" customWidth="1"/>
    <col min="1540" max="1540" width="2.7109375" style="180" customWidth="1"/>
    <col min="1541" max="1541" width="9.7109375" style="180" customWidth="1"/>
    <col min="1542" max="1542" width="2.7109375" style="180" customWidth="1"/>
    <col min="1543" max="1543" width="7.7109375" style="180" customWidth="1"/>
    <col min="1544" max="1544" width="8.7109375" style="180" customWidth="1"/>
    <col min="1545" max="1545" width="2.7109375" style="180" customWidth="1"/>
    <col min="1546" max="1546" width="3.7109375" style="180" customWidth="1"/>
    <col min="1547" max="1547" width="4.7109375" style="180" customWidth="1"/>
    <col min="1548" max="1548" width="9.7109375" style="180" customWidth="1"/>
    <col min="1549" max="1549" width="2.7109375" style="180" customWidth="1"/>
    <col min="1550" max="1550" width="12.7109375" style="180" customWidth="1"/>
    <col min="1551" max="1551" width="2.7109375" style="180" customWidth="1"/>
    <col min="1552" max="1552" width="13.7109375" style="180" customWidth="1"/>
    <col min="1553" max="1553" width="2.28515625" style="180" customWidth="1"/>
    <col min="1554" max="1554" width="15.7109375" style="180" customWidth="1"/>
    <col min="1555" max="1555" width="9.7109375" style="180" customWidth="1"/>
    <col min="1556" max="1792" width="11.42578125" style="180"/>
    <col min="1793" max="1793" width="13.7109375" style="180" customWidth="1"/>
    <col min="1794" max="1794" width="12.7109375" style="180" customWidth="1"/>
    <col min="1795" max="1795" width="5.7109375" style="180" customWidth="1"/>
    <col min="1796" max="1796" width="2.7109375" style="180" customWidth="1"/>
    <col min="1797" max="1797" width="9.7109375" style="180" customWidth="1"/>
    <col min="1798" max="1798" width="2.7109375" style="180" customWidth="1"/>
    <col min="1799" max="1799" width="7.7109375" style="180" customWidth="1"/>
    <col min="1800" max="1800" width="8.7109375" style="180" customWidth="1"/>
    <col min="1801" max="1801" width="2.7109375" style="180" customWidth="1"/>
    <col min="1802" max="1802" width="3.7109375" style="180" customWidth="1"/>
    <col min="1803" max="1803" width="4.7109375" style="180" customWidth="1"/>
    <col min="1804" max="1804" width="9.7109375" style="180" customWidth="1"/>
    <col min="1805" max="1805" width="2.7109375" style="180" customWidth="1"/>
    <col min="1806" max="1806" width="12.7109375" style="180" customWidth="1"/>
    <col min="1807" max="1807" width="2.7109375" style="180" customWidth="1"/>
    <col min="1808" max="1808" width="13.7109375" style="180" customWidth="1"/>
    <col min="1809" max="1809" width="2.28515625" style="180" customWidth="1"/>
    <col min="1810" max="1810" width="15.7109375" style="180" customWidth="1"/>
    <col min="1811" max="1811" width="9.7109375" style="180" customWidth="1"/>
    <col min="1812" max="2048" width="11.42578125" style="180"/>
    <col min="2049" max="2049" width="13.7109375" style="180" customWidth="1"/>
    <col min="2050" max="2050" width="12.7109375" style="180" customWidth="1"/>
    <col min="2051" max="2051" width="5.7109375" style="180" customWidth="1"/>
    <col min="2052" max="2052" width="2.7109375" style="180" customWidth="1"/>
    <col min="2053" max="2053" width="9.7109375" style="180" customWidth="1"/>
    <col min="2054" max="2054" width="2.7109375" style="180" customWidth="1"/>
    <col min="2055" max="2055" width="7.7109375" style="180" customWidth="1"/>
    <col min="2056" max="2056" width="8.7109375" style="180" customWidth="1"/>
    <col min="2057" max="2057" width="2.7109375" style="180" customWidth="1"/>
    <col min="2058" max="2058" width="3.7109375" style="180" customWidth="1"/>
    <col min="2059" max="2059" width="4.7109375" style="180" customWidth="1"/>
    <col min="2060" max="2060" width="9.7109375" style="180" customWidth="1"/>
    <col min="2061" max="2061" width="2.7109375" style="180" customWidth="1"/>
    <col min="2062" max="2062" width="12.7109375" style="180" customWidth="1"/>
    <col min="2063" max="2063" width="2.7109375" style="180" customWidth="1"/>
    <col min="2064" max="2064" width="13.7109375" style="180" customWidth="1"/>
    <col min="2065" max="2065" width="2.28515625" style="180" customWidth="1"/>
    <col min="2066" max="2066" width="15.7109375" style="180" customWidth="1"/>
    <col min="2067" max="2067" width="9.7109375" style="180" customWidth="1"/>
    <col min="2068" max="2304" width="11.42578125" style="180"/>
    <col min="2305" max="2305" width="13.7109375" style="180" customWidth="1"/>
    <col min="2306" max="2306" width="12.7109375" style="180" customWidth="1"/>
    <col min="2307" max="2307" width="5.7109375" style="180" customWidth="1"/>
    <col min="2308" max="2308" width="2.7109375" style="180" customWidth="1"/>
    <col min="2309" max="2309" width="9.7109375" style="180" customWidth="1"/>
    <col min="2310" max="2310" width="2.7109375" style="180" customWidth="1"/>
    <col min="2311" max="2311" width="7.7109375" style="180" customWidth="1"/>
    <col min="2312" max="2312" width="8.7109375" style="180" customWidth="1"/>
    <col min="2313" max="2313" width="2.7109375" style="180" customWidth="1"/>
    <col min="2314" max="2314" width="3.7109375" style="180" customWidth="1"/>
    <col min="2315" max="2315" width="4.7109375" style="180" customWidth="1"/>
    <col min="2316" max="2316" width="9.7109375" style="180" customWidth="1"/>
    <col min="2317" max="2317" width="2.7109375" style="180" customWidth="1"/>
    <col min="2318" max="2318" width="12.7109375" style="180" customWidth="1"/>
    <col min="2319" max="2319" width="2.7109375" style="180" customWidth="1"/>
    <col min="2320" max="2320" width="13.7109375" style="180" customWidth="1"/>
    <col min="2321" max="2321" width="2.28515625" style="180" customWidth="1"/>
    <col min="2322" max="2322" width="15.7109375" style="180" customWidth="1"/>
    <col min="2323" max="2323" width="9.7109375" style="180" customWidth="1"/>
    <col min="2324" max="2560" width="11.42578125" style="180"/>
    <col min="2561" max="2561" width="13.7109375" style="180" customWidth="1"/>
    <col min="2562" max="2562" width="12.7109375" style="180" customWidth="1"/>
    <col min="2563" max="2563" width="5.7109375" style="180" customWidth="1"/>
    <col min="2564" max="2564" width="2.7109375" style="180" customWidth="1"/>
    <col min="2565" max="2565" width="9.7109375" style="180" customWidth="1"/>
    <col min="2566" max="2566" width="2.7109375" style="180" customWidth="1"/>
    <col min="2567" max="2567" width="7.7109375" style="180" customWidth="1"/>
    <col min="2568" max="2568" width="8.7109375" style="180" customWidth="1"/>
    <col min="2569" max="2569" width="2.7109375" style="180" customWidth="1"/>
    <col min="2570" max="2570" width="3.7109375" style="180" customWidth="1"/>
    <col min="2571" max="2571" width="4.7109375" style="180" customWidth="1"/>
    <col min="2572" max="2572" width="9.7109375" style="180" customWidth="1"/>
    <col min="2573" max="2573" width="2.7109375" style="180" customWidth="1"/>
    <col min="2574" max="2574" width="12.7109375" style="180" customWidth="1"/>
    <col min="2575" max="2575" width="2.7109375" style="180" customWidth="1"/>
    <col min="2576" max="2576" width="13.7109375" style="180" customWidth="1"/>
    <col min="2577" max="2577" width="2.28515625" style="180" customWidth="1"/>
    <col min="2578" max="2578" width="15.7109375" style="180" customWidth="1"/>
    <col min="2579" max="2579" width="9.7109375" style="180" customWidth="1"/>
    <col min="2580" max="2816" width="11.42578125" style="180"/>
    <col min="2817" max="2817" width="13.7109375" style="180" customWidth="1"/>
    <col min="2818" max="2818" width="12.7109375" style="180" customWidth="1"/>
    <col min="2819" max="2819" width="5.7109375" style="180" customWidth="1"/>
    <col min="2820" max="2820" width="2.7109375" style="180" customWidth="1"/>
    <col min="2821" max="2821" width="9.7109375" style="180" customWidth="1"/>
    <col min="2822" max="2822" width="2.7109375" style="180" customWidth="1"/>
    <col min="2823" max="2823" width="7.7109375" style="180" customWidth="1"/>
    <col min="2824" max="2824" width="8.7109375" style="180" customWidth="1"/>
    <col min="2825" max="2825" width="2.7109375" style="180" customWidth="1"/>
    <col min="2826" max="2826" width="3.7109375" style="180" customWidth="1"/>
    <col min="2827" max="2827" width="4.7109375" style="180" customWidth="1"/>
    <col min="2828" max="2828" width="9.7109375" style="180" customWidth="1"/>
    <col min="2829" max="2829" width="2.7109375" style="180" customWidth="1"/>
    <col min="2830" max="2830" width="12.7109375" style="180" customWidth="1"/>
    <col min="2831" max="2831" width="2.7109375" style="180" customWidth="1"/>
    <col min="2832" max="2832" width="13.7109375" style="180" customWidth="1"/>
    <col min="2833" max="2833" width="2.28515625" style="180" customWidth="1"/>
    <col min="2834" max="2834" width="15.7109375" style="180" customWidth="1"/>
    <col min="2835" max="2835" width="9.7109375" style="180" customWidth="1"/>
    <col min="2836" max="3072" width="11.42578125" style="180"/>
    <col min="3073" max="3073" width="13.7109375" style="180" customWidth="1"/>
    <col min="3074" max="3074" width="12.7109375" style="180" customWidth="1"/>
    <col min="3075" max="3075" width="5.7109375" style="180" customWidth="1"/>
    <col min="3076" max="3076" width="2.7109375" style="180" customWidth="1"/>
    <col min="3077" max="3077" width="9.7109375" style="180" customWidth="1"/>
    <col min="3078" max="3078" width="2.7109375" style="180" customWidth="1"/>
    <col min="3079" max="3079" width="7.7109375" style="180" customWidth="1"/>
    <col min="3080" max="3080" width="8.7109375" style="180" customWidth="1"/>
    <col min="3081" max="3081" width="2.7109375" style="180" customWidth="1"/>
    <col min="3082" max="3082" width="3.7109375" style="180" customWidth="1"/>
    <col min="3083" max="3083" width="4.7109375" style="180" customWidth="1"/>
    <col min="3084" max="3084" width="9.7109375" style="180" customWidth="1"/>
    <col min="3085" max="3085" width="2.7109375" style="180" customWidth="1"/>
    <col min="3086" max="3086" width="12.7109375" style="180" customWidth="1"/>
    <col min="3087" max="3087" width="2.7109375" style="180" customWidth="1"/>
    <col min="3088" max="3088" width="13.7109375" style="180" customWidth="1"/>
    <col min="3089" max="3089" width="2.28515625" style="180" customWidth="1"/>
    <col min="3090" max="3090" width="15.7109375" style="180" customWidth="1"/>
    <col min="3091" max="3091" width="9.7109375" style="180" customWidth="1"/>
    <col min="3092" max="3328" width="11.42578125" style="180"/>
    <col min="3329" max="3329" width="13.7109375" style="180" customWidth="1"/>
    <col min="3330" max="3330" width="12.7109375" style="180" customWidth="1"/>
    <col min="3331" max="3331" width="5.7109375" style="180" customWidth="1"/>
    <col min="3332" max="3332" width="2.7109375" style="180" customWidth="1"/>
    <col min="3333" max="3333" width="9.7109375" style="180" customWidth="1"/>
    <col min="3334" max="3334" width="2.7109375" style="180" customWidth="1"/>
    <col min="3335" max="3335" width="7.7109375" style="180" customWidth="1"/>
    <col min="3336" max="3336" width="8.7109375" style="180" customWidth="1"/>
    <col min="3337" max="3337" width="2.7109375" style="180" customWidth="1"/>
    <col min="3338" max="3338" width="3.7109375" style="180" customWidth="1"/>
    <col min="3339" max="3339" width="4.7109375" style="180" customWidth="1"/>
    <col min="3340" max="3340" width="9.7109375" style="180" customWidth="1"/>
    <col min="3341" max="3341" width="2.7109375" style="180" customWidth="1"/>
    <col min="3342" max="3342" width="12.7109375" style="180" customWidth="1"/>
    <col min="3343" max="3343" width="2.7109375" style="180" customWidth="1"/>
    <col min="3344" max="3344" width="13.7109375" style="180" customWidth="1"/>
    <col min="3345" max="3345" width="2.28515625" style="180" customWidth="1"/>
    <col min="3346" max="3346" width="15.7109375" style="180" customWidth="1"/>
    <col min="3347" max="3347" width="9.7109375" style="180" customWidth="1"/>
    <col min="3348" max="3584" width="11.42578125" style="180"/>
    <col min="3585" max="3585" width="13.7109375" style="180" customWidth="1"/>
    <col min="3586" max="3586" width="12.7109375" style="180" customWidth="1"/>
    <col min="3587" max="3587" width="5.7109375" style="180" customWidth="1"/>
    <col min="3588" max="3588" width="2.7109375" style="180" customWidth="1"/>
    <col min="3589" max="3589" width="9.7109375" style="180" customWidth="1"/>
    <col min="3590" max="3590" width="2.7109375" style="180" customWidth="1"/>
    <col min="3591" max="3591" width="7.7109375" style="180" customWidth="1"/>
    <col min="3592" max="3592" width="8.7109375" style="180" customWidth="1"/>
    <col min="3593" max="3593" width="2.7109375" style="180" customWidth="1"/>
    <col min="3594" max="3594" width="3.7109375" style="180" customWidth="1"/>
    <col min="3595" max="3595" width="4.7109375" style="180" customWidth="1"/>
    <col min="3596" max="3596" width="9.7109375" style="180" customWidth="1"/>
    <col min="3597" max="3597" width="2.7109375" style="180" customWidth="1"/>
    <col min="3598" max="3598" width="12.7109375" style="180" customWidth="1"/>
    <col min="3599" max="3599" width="2.7109375" style="180" customWidth="1"/>
    <col min="3600" max="3600" width="13.7109375" style="180" customWidth="1"/>
    <col min="3601" max="3601" width="2.28515625" style="180" customWidth="1"/>
    <col min="3602" max="3602" width="15.7109375" style="180" customWidth="1"/>
    <col min="3603" max="3603" width="9.7109375" style="180" customWidth="1"/>
    <col min="3604" max="3840" width="11.42578125" style="180"/>
    <col min="3841" max="3841" width="13.7109375" style="180" customWidth="1"/>
    <col min="3842" max="3842" width="12.7109375" style="180" customWidth="1"/>
    <col min="3843" max="3843" width="5.7109375" style="180" customWidth="1"/>
    <col min="3844" max="3844" width="2.7109375" style="180" customWidth="1"/>
    <col min="3845" max="3845" width="9.7109375" style="180" customWidth="1"/>
    <col min="3846" max="3846" width="2.7109375" style="180" customWidth="1"/>
    <col min="3847" max="3847" width="7.7109375" style="180" customWidth="1"/>
    <col min="3848" max="3848" width="8.7109375" style="180" customWidth="1"/>
    <col min="3849" max="3849" width="2.7109375" style="180" customWidth="1"/>
    <col min="3850" max="3850" width="3.7109375" style="180" customWidth="1"/>
    <col min="3851" max="3851" width="4.7109375" style="180" customWidth="1"/>
    <col min="3852" max="3852" width="9.7109375" style="180" customWidth="1"/>
    <col min="3853" max="3853" width="2.7109375" style="180" customWidth="1"/>
    <col min="3854" max="3854" width="12.7109375" style="180" customWidth="1"/>
    <col min="3855" max="3855" width="2.7109375" style="180" customWidth="1"/>
    <col min="3856" max="3856" width="13.7109375" style="180" customWidth="1"/>
    <col min="3857" max="3857" width="2.28515625" style="180" customWidth="1"/>
    <col min="3858" max="3858" width="15.7109375" style="180" customWidth="1"/>
    <col min="3859" max="3859" width="9.7109375" style="180" customWidth="1"/>
    <col min="3860" max="4096" width="11.42578125" style="180"/>
    <col min="4097" max="4097" width="13.7109375" style="180" customWidth="1"/>
    <col min="4098" max="4098" width="12.7109375" style="180" customWidth="1"/>
    <col min="4099" max="4099" width="5.7109375" style="180" customWidth="1"/>
    <col min="4100" max="4100" width="2.7109375" style="180" customWidth="1"/>
    <col min="4101" max="4101" width="9.7109375" style="180" customWidth="1"/>
    <col min="4102" max="4102" width="2.7109375" style="180" customWidth="1"/>
    <col min="4103" max="4103" width="7.7109375" style="180" customWidth="1"/>
    <col min="4104" max="4104" width="8.7109375" style="180" customWidth="1"/>
    <col min="4105" max="4105" width="2.7109375" style="180" customWidth="1"/>
    <col min="4106" max="4106" width="3.7109375" style="180" customWidth="1"/>
    <col min="4107" max="4107" width="4.7109375" style="180" customWidth="1"/>
    <col min="4108" max="4108" width="9.7109375" style="180" customWidth="1"/>
    <col min="4109" max="4109" width="2.7109375" style="180" customWidth="1"/>
    <col min="4110" max="4110" width="12.7109375" style="180" customWidth="1"/>
    <col min="4111" max="4111" width="2.7109375" style="180" customWidth="1"/>
    <col min="4112" max="4112" width="13.7109375" style="180" customWidth="1"/>
    <col min="4113" max="4113" width="2.28515625" style="180" customWidth="1"/>
    <col min="4114" max="4114" width="15.7109375" style="180" customWidth="1"/>
    <col min="4115" max="4115" width="9.7109375" style="180" customWidth="1"/>
    <col min="4116" max="4352" width="11.42578125" style="180"/>
    <col min="4353" max="4353" width="13.7109375" style="180" customWidth="1"/>
    <col min="4354" max="4354" width="12.7109375" style="180" customWidth="1"/>
    <col min="4355" max="4355" width="5.7109375" style="180" customWidth="1"/>
    <col min="4356" max="4356" width="2.7109375" style="180" customWidth="1"/>
    <col min="4357" max="4357" width="9.7109375" style="180" customWidth="1"/>
    <col min="4358" max="4358" width="2.7109375" style="180" customWidth="1"/>
    <col min="4359" max="4359" width="7.7109375" style="180" customWidth="1"/>
    <col min="4360" max="4360" width="8.7109375" style="180" customWidth="1"/>
    <col min="4361" max="4361" width="2.7109375" style="180" customWidth="1"/>
    <col min="4362" max="4362" width="3.7109375" style="180" customWidth="1"/>
    <col min="4363" max="4363" width="4.7109375" style="180" customWidth="1"/>
    <col min="4364" max="4364" width="9.7109375" style="180" customWidth="1"/>
    <col min="4365" max="4365" width="2.7109375" style="180" customWidth="1"/>
    <col min="4366" max="4366" width="12.7109375" style="180" customWidth="1"/>
    <col min="4367" max="4367" width="2.7109375" style="180" customWidth="1"/>
    <col min="4368" max="4368" width="13.7109375" style="180" customWidth="1"/>
    <col min="4369" max="4369" width="2.28515625" style="180" customWidth="1"/>
    <col min="4370" max="4370" width="15.7109375" style="180" customWidth="1"/>
    <col min="4371" max="4371" width="9.7109375" style="180" customWidth="1"/>
    <col min="4372" max="4608" width="11.42578125" style="180"/>
    <col min="4609" max="4609" width="13.7109375" style="180" customWidth="1"/>
    <col min="4610" max="4610" width="12.7109375" style="180" customWidth="1"/>
    <col min="4611" max="4611" width="5.7109375" style="180" customWidth="1"/>
    <col min="4612" max="4612" width="2.7109375" style="180" customWidth="1"/>
    <col min="4613" max="4613" width="9.7109375" style="180" customWidth="1"/>
    <col min="4614" max="4614" width="2.7109375" style="180" customWidth="1"/>
    <col min="4615" max="4615" width="7.7109375" style="180" customWidth="1"/>
    <col min="4616" max="4616" width="8.7109375" style="180" customWidth="1"/>
    <col min="4617" max="4617" width="2.7109375" style="180" customWidth="1"/>
    <col min="4618" max="4618" width="3.7109375" style="180" customWidth="1"/>
    <col min="4619" max="4619" width="4.7109375" style="180" customWidth="1"/>
    <col min="4620" max="4620" width="9.7109375" style="180" customWidth="1"/>
    <col min="4621" max="4621" width="2.7109375" style="180" customWidth="1"/>
    <col min="4622" max="4622" width="12.7109375" style="180" customWidth="1"/>
    <col min="4623" max="4623" width="2.7109375" style="180" customWidth="1"/>
    <col min="4624" max="4624" width="13.7109375" style="180" customWidth="1"/>
    <col min="4625" max="4625" width="2.28515625" style="180" customWidth="1"/>
    <col min="4626" max="4626" width="15.7109375" style="180" customWidth="1"/>
    <col min="4627" max="4627" width="9.7109375" style="180" customWidth="1"/>
    <col min="4628" max="4864" width="11.42578125" style="180"/>
    <col min="4865" max="4865" width="13.7109375" style="180" customWidth="1"/>
    <col min="4866" max="4866" width="12.7109375" style="180" customWidth="1"/>
    <col min="4867" max="4867" width="5.7109375" style="180" customWidth="1"/>
    <col min="4868" max="4868" width="2.7109375" style="180" customWidth="1"/>
    <col min="4869" max="4869" width="9.7109375" style="180" customWidth="1"/>
    <col min="4870" max="4870" width="2.7109375" style="180" customWidth="1"/>
    <col min="4871" max="4871" width="7.7109375" style="180" customWidth="1"/>
    <col min="4872" max="4872" width="8.7109375" style="180" customWidth="1"/>
    <col min="4873" max="4873" width="2.7109375" style="180" customWidth="1"/>
    <col min="4874" max="4874" width="3.7109375" style="180" customWidth="1"/>
    <col min="4875" max="4875" width="4.7109375" style="180" customWidth="1"/>
    <col min="4876" max="4876" width="9.7109375" style="180" customWidth="1"/>
    <col min="4877" max="4877" width="2.7109375" style="180" customWidth="1"/>
    <col min="4878" max="4878" width="12.7109375" style="180" customWidth="1"/>
    <col min="4879" max="4879" width="2.7109375" style="180" customWidth="1"/>
    <col min="4880" max="4880" width="13.7109375" style="180" customWidth="1"/>
    <col min="4881" max="4881" width="2.28515625" style="180" customWidth="1"/>
    <col min="4882" max="4882" width="15.7109375" style="180" customWidth="1"/>
    <col min="4883" max="4883" width="9.7109375" style="180" customWidth="1"/>
    <col min="4884" max="5120" width="11.42578125" style="180"/>
    <col min="5121" max="5121" width="13.7109375" style="180" customWidth="1"/>
    <col min="5122" max="5122" width="12.7109375" style="180" customWidth="1"/>
    <col min="5123" max="5123" width="5.7109375" style="180" customWidth="1"/>
    <col min="5124" max="5124" width="2.7109375" style="180" customWidth="1"/>
    <col min="5125" max="5125" width="9.7109375" style="180" customWidth="1"/>
    <col min="5126" max="5126" width="2.7109375" style="180" customWidth="1"/>
    <col min="5127" max="5127" width="7.7109375" style="180" customWidth="1"/>
    <col min="5128" max="5128" width="8.7109375" style="180" customWidth="1"/>
    <col min="5129" max="5129" width="2.7109375" style="180" customWidth="1"/>
    <col min="5130" max="5130" width="3.7109375" style="180" customWidth="1"/>
    <col min="5131" max="5131" width="4.7109375" style="180" customWidth="1"/>
    <col min="5132" max="5132" width="9.7109375" style="180" customWidth="1"/>
    <col min="5133" max="5133" width="2.7109375" style="180" customWidth="1"/>
    <col min="5134" max="5134" width="12.7109375" style="180" customWidth="1"/>
    <col min="5135" max="5135" width="2.7109375" style="180" customWidth="1"/>
    <col min="5136" max="5136" width="13.7109375" style="180" customWidth="1"/>
    <col min="5137" max="5137" width="2.28515625" style="180" customWidth="1"/>
    <col min="5138" max="5138" width="15.7109375" style="180" customWidth="1"/>
    <col min="5139" max="5139" width="9.7109375" style="180" customWidth="1"/>
    <col min="5140" max="5376" width="11.42578125" style="180"/>
    <col min="5377" max="5377" width="13.7109375" style="180" customWidth="1"/>
    <col min="5378" max="5378" width="12.7109375" style="180" customWidth="1"/>
    <col min="5379" max="5379" width="5.7109375" style="180" customWidth="1"/>
    <col min="5380" max="5380" width="2.7109375" style="180" customWidth="1"/>
    <col min="5381" max="5381" width="9.7109375" style="180" customWidth="1"/>
    <col min="5382" max="5382" width="2.7109375" style="180" customWidth="1"/>
    <col min="5383" max="5383" width="7.7109375" style="180" customWidth="1"/>
    <col min="5384" max="5384" width="8.7109375" style="180" customWidth="1"/>
    <col min="5385" max="5385" width="2.7109375" style="180" customWidth="1"/>
    <col min="5386" max="5386" width="3.7109375" style="180" customWidth="1"/>
    <col min="5387" max="5387" width="4.7109375" style="180" customWidth="1"/>
    <col min="5388" max="5388" width="9.7109375" style="180" customWidth="1"/>
    <col min="5389" max="5389" width="2.7109375" style="180" customWidth="1"/>
    <col min="5390" max="5390" width="12.7109375" style="180" customWidth="1"/>
    <col min="5391" max="5391" width="2.7109375" style="180" customWidth="1"/>
    <col min="5392" max="5392" width="13.7109375" style="180" customWidth="1"/>
    <col min="5393" max="5393" width="2.28515625" style="180" customWidth="1"/>
    <col min="5394" max="5394" width="15.7109375" style="180" customWidth="1"/>
    <col min="5395" max="5395" width="9.7109375" style="180" customWidth="1"/>
    <col min="5396" max="5632" width="11.42578125" style="180"/>
    <col min="5633" max="5633" width="13.7109375" style="180" customWidth="1"/>
    <col min="5634" max="5634" width="12.7109375" style="180" customWidth="1"/>
    <col min="5635" max="5635" width="5.7109375" style="180" customWidth="1"/>
    <col min="5636" max="5636" width="2.7109375" style="180" customWidth="1"/>
    <col min="5637" max="5637" width="9.7109375" style="180" customWidth="1"/>
    <col min="5638" max="5638" width="2.7109375" style="180" customWidth="1"/>
    <col min="5639" max="5639" width="7.7109375" style="180" customWidth="1"/>
    <col min="5640" max="5640" width="8.7109375" style="180" customWidth="1"/>
    <col min="5641" max="5641" width="2.7109375" style="180" customWidth="1"/>
    <col min="5642" max="5642" width="3.7109375" style="180" customWidth="1"/>
    <col min="5643" max="5643" width="4.7109375" style="180" customWidth="1"/>
    <col min="5644" max="5644" width="9.7109375" style="180" customWidth="1"/>
    <col min="5645" max="5645" width="2.7109375" style="180" customWidth="1"/>
    <col min="5646" max="5646" width="12.7109375" style="180" customWidth="1"/>
    <col min="5647" max="5647" width="2.7109375" style="180" customWidth="1"/>
    <col min="5648" max="5648" width="13.7109375" style="180" customWidth="1"/>
    <col min="5649" max="5649" width="2.28515625" style="180" customWidth="1"/>
    <col min="5650" max="5650" width="15.7109375" style="180" customWidth="1"/>
    <col min="5651" max="5651" width="9.7109375" style="180" customWidth="1"/>
    <col min="5652" max="5888" width="11.42578125" style="180"/>
    <col min="5889" max="5889" width="13.7109375" style="180" customWidth="1"/>
    <col min="5890" max="5890" width="12.7109375" style="180" customWidth="1"/>
    <col min="5891" max="5891" width="5.7109375" style="180" customWidth="1"/>
    <col min="5892" max="5892" width="2.7109375" style="180" customWidth="1"/>
    <col min="5893" max="5893" width="9.7109375" style="180" customWidth="1"/>
    <col min="5894" max="5894" width="2.7109375" style="180" customWidth="1"/>
    <col min="5895" max="5895" width="7.7109375" style="180" customWidth="1"/>
    <col min="5896" max="5896" width="8.7109375" style="180" customWidth="1"/>
    <col min="5897" max="5897" width="2.7109375" style="180" customWidth="1"/>
    <col min="5898" max="5898" width="3.7109375" style="180" customWidth="1"/>
    <col min="5899" max="5899" width="4.7109375" style="180" customWidth="1"/>
    <col min="5900" max="5900" width="9.7109375" style="180" customWidth="1"/>
    <col min="5901" max="5901" width="2.7109375" style="180" customWidth="1"/>
    <col min="5902" max="5902" width="12.7109375" style="180" customWidth="1"/>
    <col min="5903" max="5903" width="2.7109375" style="180" customWidth="1"/>
    <col min="5904" max="5904" width="13.7109375" style="180" customWidth="1"/>
    <col min="5905" max="5905" width="2.28515625" style="180" customWidth="1"/>
    <col min="5906" max="5906" width="15.7109375" style="180" customWidth="1"/>
    <col min="5907" max="5907" width="9.7109375" style="180" customWidth="1"/>
    <col min="5908" max="6144" width="11.42578125" style="180"/>
    <col min="6145" max="6145" width="13.7109375" style="180" customWidth="1"/>
    <col min="6146" max="6146" width="12.7109375" style="180" customWidth="1"/>
    <col min="6147" max="6147" width="5.7109375" style="180" customWidth="1"/>
    <col min="6148" max="6148" width="2.7109375" style="180" customWidth="1"/>
    <col min="6149" max="6149" width="9.7109375" style="180" customWidth="1"/>
    <col min="6150" max="6150" width="2.7109375" style="180" customWidth="1"/>
    <col min="6151" max="6151" width="7.7109375" style="180" customWidth="1"/>
    <col min="6152" max="6152" width="8.7109375" style="180" customWidth="1"/>
    <col min="6153" max="6153" width="2.7109375" style="180" customWidth="1"/>
    <col min="6154" max="6154" width="3.7109375" style="180" customWidth="1"/>
    <col min="6155" max="6155" width="4.7109375" style="180" customWidth="1"/>
    <col min="6156" max="6156" width="9.7109375" style="180" customWidth="1"/>
    <col min="6157" max="6157" width="2.7109375" style="180" customWidth="1"/>
    <col min="6158" max="6158" width="12.7109375" style="180" customWidth="1"/>
    <col min="6159" max="6159" width="2.7109375" style="180" customWidth="1"/>
    <col min="6160" max="6160" width="13.7109375" style="180" customWidth="1"/>
    <col min="6161" max="6161" width="2.28515625" style="180" customWidth="1"/>
    <col min="6162" max="6162" width="15.7109375" style="180" customWidth="1"/>
    <col min="6163" max="6163" width="9.7109375" style="180" customWidth="1"/>
    <col min="6164" max="6400" width="11.42578125" style="180"/>
    <col min="6401" max="6401" width="13.7109375" style="180" customWidth="1"/>
    <col min="6402" max="6402" width="12.7109375" style="180" customWidth="1"/>
    <col min="6403" max="6403" width="5.7109375" style="180" customWidth="1"/>
    <col min="6404" max="6404" width="2.7109375" style="180" customWidth="1"/>
    <col min="6405" max="6405" width="9.7109375" style="180" customWidth="1"/>
    <col min="6406" max="6406" width="2.7109375" style="180" customWidth="1"/>
    <col min="6407" max="6407" width="7.7109375" style="180" customWidth="1"/>
    <col min="6408" max="6408" width="8.7109375" style="180" customWidth="1"/>
    <col min="6409" max="6409" width="2.7109375" style="180" customWidth="1"/>
    <col min="6410" max="6410" width="3.7109375" style="180" customWidth="1"/>
    <col min="6411" max="6411" width="4.7109375" style="180" customWidth="1"/>
    <col min="6412" max="6412" width="9.7109375" style="180" customWidth="1"/>
    <col min="6413" max="6413" width="2.7109375" style="180" customWidth="1"/>
    <col min="6414" max="6414" width="12.7109375" style="180" customWidth="1"/>
    <col min="6415" max="6415" width="2.7109375" style="180" customWidth="1"/>
    <col min="6416" max="6416" width="13.7109375" style="180" customWidth="1"/>
    <col min="6417" max="6417" width="2.28515625" style="180" customWidth="1"/>
    <col min="6418" max="6418" width="15.7109375" style="180" customWidth="1"/>
    <col min="6419" max="6419" width="9.7109375" style="180" customWidth="1"/>
    <col min="6420" max="6656" width="11.42578125" style="180"/>
    <col min="6657" max="6657" width="13.7109375" style="180" customWidth="1"/>
    <col min="6658" max="6658" width="12.7109375" style="180" customWidth="1"/>
    <col min="6659" max="6659" width="5.7109375" style="180" customWidth="1"/>
    <col min="6660" max="6660" width="2.7109375" style="180" customWidth="1"/>
    <col min="6661" max="6661" width="9.7109375" style="180" customWidth="1"/>
    <col min="6662" max="6662" width="2.7109375" style="180" customWidth="1"/>
    <col min="6663" max="6663" width="7.7109375" style="180" customWidth="1"/>
    <col min="6664" max="6664" width="8.7109375" style="180" customWidth="1"/>
    <col min="6665" max="6665" width="2.7109375" style="180" customWidth="1"/>
    <col min="6666" max="6666" width="3.7109375" style="180" customWidth="1"/>
    <col min="6667" max="6667" width="4.7109375" style="180" customWidth="1"/>
    <col min="6668" max="6668" width="9.7109375" style="180" customWidth="1"/>
    <col min="6669" max="6669" width="2.7109375" style="180" customWidth="1"/>
    <col min="6670" max="6670" width="12.7109375" style="180" customWidth="1"/>
    <col min="6671" max="6671" width="2.7109375" style="180" customWidth="1"/>
    <col min="6672" max="6672" width="13.7109375" style="180" customWidth="1"/>
    <col min="6673" max="6673" width="2.28515625" style="180" customWidth="1"/>
    <col min="6674" max="6674" width="15.7109375" style="180" customWidth="1"/>
    <col min="6675" max="6675" width="9.7109375" style="180" customWidth="1"/>
    <col min="6676" max="6912" width="11.42578125" style="180"/>
    <col min="6913" max="6913" width="13.7109375" style="180" customWidth="1"/>
    <col min="6914" max="6914" width="12.7109375" style="180" customWidth="1"/>
    <col min="6915" max="6915" width="5.7109375" style="180" customWidth="1"/>
    <col min="6916" max="6916" width="2.7109375" style="180" customWidth="1"/>
    <col min="6917" max="6917" width="9.7109375" style="180" customWidth="1"/>
    <col min="6918" max="6918" width="2.7109375" style="180" customWidth="1"/>
    <col min="6919" max="6919" width="7.7109375" style="180" customWidth="1"/>
    <col min="6920" max="6920" width="8.7109375" style="180" customWidth="1"/>
    <col min="6921" max="6921" width="2.7109375" style="180" customWidth="1"/>
    <col min="6922" max="6922" width="3.7109375" style="180" customWidth="1"/>
    <col min="6923" max="6923" width="4.7109375" style="180" customWidth="1"/>
    <col min="6924" max="6924" width="9.7109375" style="180" customWidth="1"/>
    <col min="6925" max="6925" width="2.7109375" style="180" customWidth="1"/>
    <col min="6926" max="6926" width="12.7109375" style="180" customWidth="1"/>
    <col min="6927" max="6927" width="2.7109375" style="180" customWidth="1"/>
    <col min="6928" max="6928" width="13.7109375" style="180" customWidth="1"/>
    <col min="6929" max="6929" width="2.28515625" style="180" customWidth="1"/>
    <col min="6930" max="6930" width="15.7109375" style="180" customWidth="1"/>
    <col min="6931" max="6931" width="9.7109375" style="180" customWidth="1"/>
    <col min="6932" max="7168" width="11.42578125" style="180"/>
    <col min="7169" max="7169" width="13.7109375" style="180" customWidth="1"/>
    <col min="7170" max="7170" width="12.7109375" style="180" customWidth="1"/>
    <col min="7171" max="7171" width="5.7109375" style="180" customWidth="1"/>
    <col min="7172" max="7172" width="2.7109375" style="180" customWidth="1"/>
    <col min="7173" max="7173" width="9.7109375" style="180" customWidth="1"/>
    <col min="7174" max="7174" width="2.7109375" style="180" customWidth="1"/>
    <col min="7175" max="7175" width="7.7109375" style="180" customWidth="1"/>
    <col min="7176" max="7176" width="8.7109375" style="180" customWidth="1"/>
    <col min="7177" max="7177" width="2.7109375" style="180" customWidth="1"/>
    <col min="7178" max="7178" width="3.7109375" style="180" customWidth="1"/>
    <col min="7179" max="7179" width="4.7109375" style="180" customWidth="1"/>
    <col min="7180" max="7180" width="9.7109375" style="180" customWidth="1"/>
    <col min="7181" max="7181" width="2.7109375" style="180" customWidth="1"/>
    <col min="7182" max="7182" width="12.7109375" style="180" customWidth="1"/>
    <col min="7183" max="7183" width="2.7109375" style="180" customWidth="1"/>
    <col min="7184" max="7184" width="13.7109375" style="180" customWidth="1"/>
    <col min="7185" max="7185" width="2.28515625" style="180" customWidth="1"/>
    <col min="7186" max="7186" width="15.7109375" style="180" customWidth="1"/>
    <col min="7187" max="7187" width="9.7109375" style="180" customWidth="1"/>
    <col min="7188" max="7424" width="11.42578125" style="180"/>
    <col min="7425" max="7425" width="13.7109375" style="180" customWidth="1"/>
    <col min="7426" max="7426" width="12.7109375" style="180" customWidth="1"/>
    <col min="7427" max="7427" width="5.7109375" style="180" customWidth="1"/>
    <col min="7428" max="7428" width="2.7109375" style="180" customWidth="1"/>
    <col min="7429" max="7429" width="9.7109375" style="180" customWidth="1"/>
    <col min="7430" max="7430" width="2.7109375" style="180" customWidth="1"/>
    <col min="7431" max="7431" width="7.7109375" style="180" customWidth="1"/>
    <col min="7432" max="7432" width="8.7109375" style="180" customWidth="1"/>
    <col min="7433" max="7433" width="2.7109375" style="180" customWidth="1"/>
    <col min="7434" max="7434" width="3.7109375" style="180" customWidth="1"/>
    <col min="7435" max="7435" width="4.7109375" style="180" customWidth="1"/>
    <col min="7436" max="7436" width="9.7109375" style="180" customWidth="1"/>
    <col min="7437" max="7437" width="2.7109375" style="180" customWidth="1"/>
    <col min="7438" max="7438" width="12.7109375" style="180" customWidth="1"/>
    <col min="7439" max="7439" width="2.7109375" style="180" customWidth="1"/>
    <col min="7440" max="7440" width="13.7109375" style="180" customWidth="1"/>
    <col min="7441" max="7441" width="2.28515625" style="180" customWidth="1"/>
    <col min="7442" max="7442" width="15.7109375" style="180" customWidth="1"/>
    <col min="7443" max="7443" width="9.7109375" style="180" customWidth="1"/>
    <col min="7444" max="7680" width="11.42578125" style="180"/>
    <col min="7681" max="7681" width="13.7109375" style="180" customWidth="1"/>
    <col min="7682" max="7682" width="12.7109375" style="180" customWidth="1"/>
    <col min="7683" max="7683" width="5.7109375" style="180" customWidth="1"/>
    <col min="7684" max="7684" width="2.7109375" style="180" customWidth="1"/>
    <col min="7685" max="7685" width="9.7109375" style="180" customWidth="1"/>
    <col min="7686" max="7686" width="2.7109375" style="180" customWidth="1"/>
    <col min="7687" max="7687" width="7.7109375" style="180" customWidth="1"/>
    <col min="7688" max="7688" width="8.7109375" style="180" customWidth="1"/>
    <col min="7689" max="7689" width="2.7109375" style="180" customWidth="1"/>
    <col min="7690" max="7690" width="3.7109375" style="180" customWidth="1"/>
    <col min="7691" max="7691" width="4.7109375" style="180" customWidth="1"/>
    <col min="7692" max="7692" width="9.7109375" style="180" customWidth="1"/>
    <col min="7693" max="7693" width="2.7109375" style="180" customWidth="1"/>
    <col min="7694" max="7694" width="12.7109375" style="180" customWidth="1"/>
    <col min="7695" max="7695" width="2.7109375" style="180" customWidth="1"/>
    <col min="7696" max="7696" width="13.7109375" style="180" customWidth="1"/>
    <col min="7697" max="7697" width="2.28515625" style="180" customWidth="1"/>
    <col min="7698" max="7698" width="15.7109375" style="180" customWidth="1"/>
    <col min="7699" max="7699" width="9.7109375" style="180" customWidth="1"/>
    <col min="7700" max="7936" width="11.42578125" style="180"/>
    <col min="7937" max="7937" width="13.7109375" style="180" customWidth="1"/>
    <col min="7938" max="7938" width="12.7109375" style="180" customWidth="1"/>
    <col min="7939" max="7939" width="5.7109375" style="180" customWidth="1"/>
    <col min="7940" max="7940" width="2.7109375" style="180" customWidth="1"/>
    <col min="7941" max="7941" width="9.7109375" style="180" customWidth="1"/>
    <col min="7942" max="7942" width="2.7109375" style="180" customWidth="1"/>
    <col min="7943" max="7943" width="7.7109375" style="180" customWidth="1"/>
    <col min="7944" max="7944" width="8.7109375" style="180" customWidth="1"/>
    <col min="7945" max="7945" width="2.7109375" style="180" customWidth="1"/>
    <col min="7946" max="7946" width="3.7109375" style="180" customWidth="1"/>
    <col min="7947" max="7947" width="4.7109375" style="180" customWidth="1"/>
    <col min="7948" max="7948" width="9.7109375" style="180" customWidth="1"/>
    <col min="7949" max="7949" width="2.7109375" style="180" customWidth="1"/>
    <col min="7950" max="7950" width="12.7109375" style="180" customWidth="1"/>
    <col min="7951" max="7951" width="2.7109375" style="180" customWidth="1"/>
    <col min="7952" max="7952" width="13.7109375" style="180" customWidth="1"/>
    <col min="7953" max="7953" width="2.28515625" style="180" customWidth="1"/>
    <col min="7954" max="7954" width="15.7109375" style="180" customWidth="1"/>
    <col min="7955" max="7955" width="9.7109375" style="180" customWidth="1"/>
    <col min="7956" max="8192" width="11.42578125" style="180"/>
    <col min="8193" max="8193" width="13.7109375" style="180" customWidth="1"/>
    <col min="8194" max="8194" width="12.7109375" style="180" customWidth="1"/>
    <col min="8195" max="8195" width="5.7109375" style="180" customWidth="1"/>
    <col min="8196" max="8196" width="2.7109375" style="180" customWidth="1"/>
    <col min="8197" max="8197" width="9.7109375" style="180" customWidth="1"/>
    <col min="8198" max="8198" width="2.7109375" style="180" customWidth="1"/>
    <col min="8199" max="8199" width="7.7109375" style="180" customWidth="1"/>
    <col min="8200" max="8200" width="8.7109375" style="180" customWidth="1"/>
    <col min="8201" max="8201" width="2.7109375" style="180" customWidth="1"/>
    <col min="8202" max="8202" width="3.7109375" style="180" customWidth="1"/>
    <col min="8203" max="8203" width="4.7109375" style="180" customWidth="1"/>
    <col min="8204" max="8204" width="9.7109375" style="180" customWidth="1"/>
    <col min="8205" max="8205" width="2.7109375" style="180" customWidth="1"/>
    <col min="8206" max="8206" width="12.7109375" style="180" customWidth="1"/>
    <col min="8207" max="8207" width="2.7109375" style="180" customWidth="1"/>
    <col min="8208" max="8208" width="13.7109375" style="180" customWidth="1"/>
    <col min="8209" max="8209" width="2.28515625" style="180" customWidth="1"/>
    <col min="8210" max="8210" width="15.7109375" style="180" customWidth="1"/>
    <col min="8211" max="8211" width="9.7109375" style="180" customWidth="1"/>
    <col min="8212" max="8448" width="11.42578125" style="180"/>
    <col min="8449" max="8449" width="13.7109375" style="180" customWidth="1"/>
    <col min="8450" max="8450" width="12.7109375" style="180" customWidth="1"/>
    <col min="8451" max="8451" width="5.7109375" style="180" customWidth="1"/>
    <col min="8452" max="8452" width="2.7109375" style="180" customWidth="1"/>
    <col min="8453" max="8453" width="9.7109375" style="180" customWidth="1"/>
    <col min="8454" max="8454" width="2.7109375" style="180" customWidth="1"/>
    <col min="8455" max="8455" width="7.7109375" style="180" customWidth="1"/>
    <col min="8456" max="8456" width="8.7109375" style="180" customWidth="1"/>
    <col min="8457" max="8457" width="2.7109375" style="180" customWidth="1"/>
    <col min="8458" max="8458" width="3.7109375" style="180" customWidth="1"/>
    <col min="8459" max="8459" width="4.7109375" style="180" customWidth="1"/>
    <col min="8460" max="8460" width="9.7109375" style="180" customWidth="1"/>
    <col min="8461" max="8461" width="2.7109375" style="180" customWidth="1"/>
    <col min="8462" max="8462" width="12.7109375" style="180" customWidth="1"/>
    <col min="8463" max="8463" width="2.7109375" style="180" customWidth="1"/>
    <col min="8464" max="8464" width="13.7109375" style="180" customWidth="1"/>
    <col min="8465" max="8465" width="2.28515625" style="180" customWidth="1"/>
    <col min="8466" max="8466" width="15.7109375" style="180" customWidth="1"/>
    <col min="8467" max="8467" width="9.7109375" style="180" customWidth="1"/>
    <col min="8468" max="8704" width="11.42578125" style="180"/>
    <col min="8705" max="8705" width="13.7109375" style="180" customWidth="1"/>
    <col min="8706" max="8706" width="12.7109375" style="180" customWidth="1"/>
    <col min="8707" max="8707" width="5.7109375" style="180" customWidth="1"/>
    <col min="8708" max="8708" width="2.7109375" style="180" customWidth="1"/>
    <col min="8709" max="8709" width="9.7109375" style="180" customWidth="1"/>
    <col min="8710" max="8710" width="2.7109375" style="180" customWidth="1"/>
    <col min="8711" max="8711" width="7.7109375" style="180" customWidth="1"/>
    <col min="8712" max="8712" width="8.7109375" style="180" customWidth="1"/>
    <col min="8713" max="8713" width="2.7109375" style="180" customWidth="1"/>
    <col min="8714" max="8714" width="3.7109375" style="180" customWidth="1"/>
    <col min="8715" max="8715" width="4.7109375" style="180" customWidth="1"/>
    <col min="8716" max="8716" width="9.7109375" style="180" customWidth="1"/>
    <col min="8717" max="8717" width="2.7109375" style="180" customWidth="1"/>
    <col min="8718" max="8718" width="12.7109375" style="180" customWidth="1"/>
    <col min="8719" max="8719" width="2.7109375" style="180" customWidth="1"/>
    <col min="8720" max="8720" width="13.7109375" style="180" customWidth="1"/>
    <col min="8721" max="8721" width="2.28515625" style="180" customWidth="1"/>
    <col min="8722" max="8722" width="15.7109375" style="180" customWidth="1"/>
    <col min="8723" max="8723" width="9.7109375" style="180" customWidth="1"/>
    <col min="8724" max="8960" width="11.42578125" style="180"/>
    <col min="8961" max="8961" width="13.7109375" style="180" customWidth="1"/>
    <col min="8962" max="8962" width="12.7109375" style="180" customWidth="1"/>
    <col min="8963" max="8963" width="5.7109375" style="180" customWidth="1"/>
    <col min="8964" max="8964" width="2.7109375" style="180" customWidth="1"/>
    <col min="8965" max="8965" width="9.7109375" style="180" customWidth="1"/>
    <col min="8966" max="8966" width="2.7109375" style="180" customWidth="1"/>
    <col min="8967" max="8967" width="7.7109375" style="180" customWidth="1"/>
    <col min="8968" max="8968" width="8.7109375" style="180" customWidth="1"/>
    <col min="8969" max="8969" width="2.7109375" style="180" customWidth="1"/>
    <col min="8970" max="8970" width="3.7109375" style="180" customWidth="1"/>
    <col min="8971" max="8971" width="4.7109375" style="180" customWidth="1"/>
    <col min="8972" max="8972" width="9.7109375" style="180" customWidth="1"/>
    <col min="8973" max="8973" width="2.7109375" style="180" customWidth="1"/>
    <col min="8974" max="8974" width="12.7109375" style="180" customWidth="1"/>
    <col min="8975" max="8975" width="2.7109375" style="180" customWidth="1"/>
    <col min="8976" max="8976" width="13.7109375" style="180" customWidth="1"/>
    <col min="8977" max="8977" width="2.28515625" style="180" customWidth="1"/>
    <col min="8978" max="8978" width="15.7109375" style="180" customWidth="1"/>
    <col min="8979" max="8979" width="9.7109375" style="180" customWidth="1"/>
    <col min="8980" max="9216" width="11.42578125" style="180"/>
    <col min="9217" max="9217" width="13.7109375" style="180" customWidth="1"/>
    <col min="9218" max="9218" width="12.7109375" style="180" customWidth="1"/>
    <col min="9219" max="9219" width="5.7109375" style="180" customWidth="1"/>
    <col min="9220" max="9220" width="2.7109375" style="180" customWidth="1"/>
    <col min="9221" max="9221" width="9.7109375" style="180" customWidth="1"/>
    <col min="9222" max="9222" width="2.7109375" style="180" customWidth="1"/>
    <col min="9223" max="9223" width="7.7109375" style="180" customWidth="1"/>
    <col min="9224" max="9224" width="8.7109375" style="180" customWidth="1"/>
    <col min="9225" max="9225" width="2.7109375" style="180" customWidth="1"/>
    <col min="9226" max="9226" width="3.7109375" style="180" customWidth="1"/>
    <col min="9227" max="9227" width="4.7109375" style="180" customWidth="1"/>
    <col min="9228" max="9228" width="9.7109375" style="180" customWidth="1"/>
    <col min="9229" max="9229" width="2.7109375" style="180" customWidth="1"/>
    <col min="9230" max="9230" width="12.7109375" style="180" customWidth="1"/>
    <col min="9231" max="9231" width="2.7109375" style="180" customWidth="1"/>
    <col min="9232" max="9232" width="13.7109375" style="180" customWidth="1"/>
    <col min="9233" max="9233" width="2.28515625" style="180" customWidth="1"/>
    <col min="9234" max="9234" width="15.7109375" style="180" customWidth="1"/>
    <col min="9235" max="9235" width="9.7109375" style="180" customWidth="1"/>
    <col min="9236" max="9472" width="11.42578125" style="180"/>
    <col min="9473" max="9473" width="13.7109375" style="180" customWidth="1"/>
    <col min="9474" max="9474" width="12.7109375" style="180" customWidth="1"/>
    <col min="9475" max="9475" width="5.7109375" style="180" customWidth="1"/>
    <col min="9476" max="9476" width="2.7109375" style="180" customWidth="1"/>
    <col min="9477" max="9477" width="9.7109375" style="180" customWidth="1"/>
    <col min="9478" max="9478" width="2.7109375" style="180" customWidth="1"/>
    <col min="9479" max="9479" width="7.7109375" style="180" customWidth="1"/>
    <col min="9480" max="9480" width="8.7109375" style="180" customWidth="1"/>
    <col min="9481" max="9481" width="2.7109375" style="180" customWidth="1"/>
    <col min="9482" max="9482" width="3.7109375" style="180" customWidth="1"/>
    <col min="9483" max="9483" width="4.7109375" style="180" customWidth="1"/>
    <col min="9484" max="9484" width="9.7109375" style="180" customWidth="1"/>
    <col min="9485" max="9485" width="2.7109375" style="180" customWidth="1"/>
    <col min="9486" max="9486" width="12.7109375" style="180" customWidth="1"/>
    <col min="9487" max="9487" width="2.7109375" style="180" customWidth="1"/>
    <col min="9488" max="9488" width="13.7109375" style="180" customWidth="1"/>
    <col min="9489" max="9489" width="2.28515625" style="180" customWidth="1"/>
    <col min="9490" max="9490" width="15.7109375" style="180" customWidth="1"/>
    <col min="9491" max="9491" width="9.7109375" style="180" customWidth="1"/>
    <col min="9492" max="9728" width="11.42578125" style="180"/>
    <col min="9729" max="9729" width="13.7109375" style="180" customWidth="1"/>
    <col min="9730" max="9730" width="12.7109375" style="180" customWidth="1"/>
    <col min="9731" max="9731" width="5.7109375" style="180" customWidth="1"/>
    <col min="9732" max="9732" width="2.7109375" style="180" customWidth="1"/>
    <col min="9733" max="9733" width="9.7109375" style="180" customWidth="1"/>
    <col min="9734" max="9734" width="2.7109375" style="180" customWidth="1"/>
    <col min="9735" max="9735" width="7.7109375" style="180" customWidth="1"/>
    <col min="9736" max="9736" width="8.7109375" style="180" customWidth="1"/>
    <col min="9737" max="9737" width="2.7109375" style="180" customWidth="1"/>
    <col min="9738" max="9738" width="3.7109375" style="180" customWidth="1"/>
    <col min="9739" max="9739" width="4.7109375" style="180" customWidth="1"/>
    <col min="9740" max="9740" width="9.7109375" style="180" customWidth="1"/>
    <col min="9741" max="9741" width="2.7109375" style="180" customWidth="1"/>
    <col min="9742" max="9742" width="12.7109375" style="180" customWidth="1"/>
    <col min="9743" max="9743" width="2.7109375" style="180" customWidth="1"/>
    <col min="9744" max="9744" width="13.7109375" style="180" customWidth="1"/>
    <col min="9745" max="9745" width="2.28515625" style="180" customWidth="1"/>
    <col min="9746" max="9746" width="15.7109375" style="180" customWidth="1"/>
    <col min="9747" max="9747" width="9.7109375" style="180" customWidth="1"/>
    <col min="9748" max="9984" width="11.42578125" style="180"/>
    <col min="9985" max="9985" width="13.7109375" style="180" customWidth="1"/>
    <col min="9986" max="9986" width="12.7109375" style="180" customWidth="1"/>
    <col min="9987" max="9987" width="5.7109375" style="180" customWidth="1"/>
    <col min="9988" max="9988" width="2.7109375" style="180" customWidth="1"/>
    <col min="9989" max="9989" width="9.7109375" style="180" customWidth="1"/>
    <col min="9990" max="9990" width="2.7109375" style="180" customWidth="1"/>
    <col min="9991" max="9991" width="7.7109375" style="180" customWidth="1"/>
    <col min="9992" max="9992" width="8.7109375" style="180" customWidth="1"/>
    <col min="9993" max="9993" width="2.7109375" style="180" customWidth="1"/>
    <col min="9994" max="9994" width="3.7109375" style="180" customWidth="1"/>
    <col min="9995" max="9995" width="4.7109375" style="180" customWidth="1"/>
    <col min="9996" max="9996" width="9.7109375" style="180" customWidth="1"/>
    <col min="9997" max="9997" width="2.7109375" style="180" customWidth="1"/>
    <col min="9998" max="9998" width="12.7109375" style="180" customWidth="1"/>
    <col min="9999" max="9999" width="2.7109375" style="180" customWidth="1"/>
    <col min="10000" max="10000" width="13.7109375" style="180" customWidth="1"/>
    <col min="10001" max="10001" width="2.28515625" style="180" customWidth="1"/>
    <col min="10002" max="10002" width="15.7109375" style="180" customWidth="1"/>
    <col min="10003" max="10003" width="9.7109375" style="180" customWidth="1"/>
    <col min="10004" max="10240" width="11.42578125" style="180"/>
    <col min="10241" max="10241" width="13.7109375" style="180" customWidth="1"/>
    <col min="10242" max="10242" width="12.7109375" style="180" customWidth="1"/>
    <col min="10243" max="10243" width="5.7109375" style="180" customWidth="1"/>
    <col min="10244" max="10244" width="2.7109375" style="180" customWidth="1"/>
    <col min="10245" max="10245" width="9.7109375" style="180" customWidth="1"/>
    <col min="10246" max="10246" width="2.7109375" style="180" customWidth="1"/>
    <col min="10247" max="10247" width="7.7109375" style="180" customWidth="1"/>
    <col min="10248" max="10248" width="8.7109375" style="180" customWidth="1"/>
    <col min="10249" max="10249" width="2.7109375" style="180" customWidth="1"/>
    <col min="10250" max="10250" width="3.7109375" style="180" customWidth="1"/>
    <col min="10251" max="10251" width="4.7109375" style="180" customWidth="1"/>
    <col min="10252" max="10252" width="9.7109375" style="180" customWidth="1"/>
    <col min="10253" max="10253" width="2.7109375" style="180" customWidth="1"/>
    <col min="10254" max="10254" width="12.7109375" style="180" customWidth="1"/>
    <col min="10255" max="10255" width="2.7109375" style="180" customWidth="1"/>
    <col min="10256" max="10256" width="13.7109375" style="180" customWidth="1"/>
    <col min="10257" max="10257" width="2.28515625" style="180" customWidth="1"/>
    <col min="10258" max="10258" width="15.7109375" style="180" customWidth="1"/>
    <col min="10259" max="10259" width="9.7109375" style="180" customWidth="1"/>
    <col min="10260" max="10496" width="11.42578125" style="180"/>
    <col min="10497" max="10497" width="13.7109375" style="180" customWidth="1"/>
    <col min="10498" max="10498" width="12.7109375" style="180" customWidth="1"/>
    <col min="10499" max="10499" width="5.7109375" style="180" customWidth="1"/>
    <col min="10500" max="10500" width="2.7109375" style="180" customWidth="1"/>
    <col min="10501" max="10501" width="9.7109375" style="180" customWidth="1"/>
    <col min="10502" max="10502" width="2.7109375" style="180" customWidth="1"/>
    <col min="10503" max="10503" width="7.7109375" style="180" customWidth="1"/>
    <col min="10504" max="10504" width="8.7109375" style="180" customWidth="1"/>
    <col min="10505" max="10505" width="2.7109375" style="180" customWidth="1"/>
    <col min="10506" max="10506" width="3.7109375" style="180" customWidth="1"/>
    <col min="10507" max="10507" width="4.7109375" style="180" customWidth="1"/>
    <col min="10508" max="10508" width="9.7109375" style="180" customWidth="1"/>
    <col min="10509" max="10509" width="2.7109375" style="180" customWidth="1"/>
    <col min="10510" max="10510" width="12.7109375" style="180" customWidth="1"/>
    <col min="10511" max="10511" width="2.7109375" style="180" customWidth="1"/>
    <col min="10512" max="10512" width="13.7109375" style="180" customWidth="1"/>
    <col min="10513" max="10513" width="2.28515625" style="180" customWidth="1"/>
    <col min="10514" max="10514" width="15.7109375" style="180" customWidth="1"/>
    <col min="10515" max="10515" width="9.7109375" style="180" customWidth="1"/>
    <col min="10516" max="10752" width="11.42578125" style="180"/>
    <col min="10753" max="10753" width="13.7109375" style="180" customWidth="1"/>
    <col min="10754" max="10754" width="12.7109375" style="180" customWidth="1"/>
    <col min="10755" max="10755" width="5.7109375" style="180" customWidth="1"/>
    <col min="10756" max="10756" width="2.7109375" style="180" customWidth="1"/>
    <col min="10757" max="10757" width="9.7109375" style="180" customWidth="1"/>
    <col min="10758" max="10758" width="2.7109375" style="180" customWidth="1"/>
    <col min="10759" max="10759" width="7.7109375" style="180" customWidth="1"/>
    <col min="10760" max="10760" width="8.7109375" style="180" customWidth="1"/>
    <col min="10761" max="10761" width="2.7109375" style="180" customWidth="1"/>
    <col min="10762" max="10762" width="3.7109375" style="180" customWidth="1"/>
    <col min="10763" max="10763" width="4.7109375" style="180" customWidth="1"/>
    <col min="10764" max="10764" width="9.7109375" style="180" customWidth="1"/>
    <col min="10765" max="10765" width="2.7109375" style="180" customWidth="1"/>
    <col min="10766" max="10766" width="12.7109375" style="180" customWidth="1"/>
    <col min="10767" max="10767" width="2.7109375" style="180" customWidth="1"/>
    <col min="10768" max="10768" width="13.7109375" style="180" customWidth="1"/>
    <col min="10769" max="10769" width="2.28515625" style="180" customWidth="1"/>
    <col min="10770" max="10770" width="15.7109375" style="180" customWidth="1"/>
    <col min="10771" max="10771" width="9.7109375" style="180" customWidth="1"/>
    <col min="10772" max="11008" width="11.42578125" style="180"/>
    <col min="11009" max="11009" width="13.7109375" style="180" customWidth="1"/>
    <col min="11010" max="11010" width="12.7109375" style="180" customWidth="1"/>
    <col min="11011" max="11011" width="5.7109375" style="180" customWidth="1"/>
    <col min="11012" max="11012" width="2.7109375" style="180" customWidth="1"/>
    <col min="11013" max="11013" width="9.7109375" style="180" customWidth="1"/>
    <col min="11014" max="11014" width="2.7109375" style="180" customWidth="1"/>
    <col min="11015" max="11015" width="7.7109375" style="180" customWidth="1"/>
    <col min="11016" max="11016" width="8.7109375" style="180" customWidth="1"/>
    <col min="11017" max="11017" width="2.7109375" style="180" customWidth="1"/>
    <col min="11018" max="11018" width="3.7109375" style="180" customWidth="1"/>
    <col min="11019" max="11019" width="4.7109375" style="180" customWidth="1"/>
    <col min="11020" max="11020" width="9.7109375" style="180" customWidth="1"/>
    <col min="11021" max="11021" width="2.7109375" style="180" customWidth="1"/>
    <col min="11022" max="11022" width="12.7109375" style="180" customWidth="1"/>
    <col min="11023" max="11023" width="2.7109375" style="180" customWidth="1"/>
    <col min="11024" max="11024" width="13.7109375" style="180" customWidth="1"/>
    <col min="11025" max="11025" width="2.28515625" style="180" customWidth="1"/>
    <col min="11026" max="11026" width="15.7109375" style="180" customWidth="1"/>
    <col min="11027" max="11027" width="9.7109375" style="180" customWidth="1"/>
    <col min="11028" max="11264" width="11.42578125" style="180"/>
    <col min="11265" max="11265" width="13.7109375" style="180" customWidth="1"/>
    <col min="11266" max="11266" width="12.7109375" style="180" customWidth="1"/>
    <col min="11267" max="11267" width="5.7109375" style="180" customWidth="1"/>
    <col min="11268" max="11268" width="2.7109375" style="180" customWidth="1"/>
    <col min="11269" max="11269" width="9.7109375" style="180" customWidth="1"/>
    <col min="11270" max="11270" width="2.7109375" style="180" customWidth="1"/>
    <col min="11271" max="11271" width="7.7109375" style="180" customWidth="1"/>
    <col min="11272" max="11272" width="8.7109375" style="180" customWidth="1"/>
    <col min="11273" max="11273" width="2.7109375" style="180" customWidth="1"/>
    <col min="11274" max="11274" width="3.7109375" style="180" customWidth="1"/>
    <col min="11275" max="11275" width="4.7109375" style="180" customWidth="1"/>
    <col min="11276" max="11276" width="9.7109375" style="180" customWidth="1"/>
    <col min="11277" max="11277" width="2.7109375" style="180" customWidth="1"/>
    <col min="11278" max="11278" width="12.7109375" style="180" customWidth="1"/>
    <col min="11279" max="11279" width="2.7109375" style="180" customWidth="1"/>
    <col min="11280" max="11280" width="13.7109375" style="180" customWidth="1"/>
    <col min="11281" max="11281" width="2.28515625" style="180" customWidth="1"/>
    <col min="11282" max="11282" width="15.7109375" style="180" customWidth="1"/>
    <col min="11283" max="11283" width="9.7109375" style="180" customWidth="1"/>
    <col min="11284" max="11520" width="11.42578125" style="180"/>
    <col min="11521" max="11521" width="13.7109375" style="180" customWidth="1"/>
    <col min="11522" max="11522" width="12.7109375" style="180" customWidth="1"/>
    <col min="11523" max="11523" width="5.7109375" style="180" customWidth="1"/>
    <col min="11524" max="11524" width="2.7109375" style="180" customWidth="1"/>
    <col min="11525" max="11525" width="9.7109375" style="180" customWidth="1"/>
    <col min="11526" max="11526" width="2.7109375" style="180" customWidth="1"/>
    <col min="11527" max="11527" width="7.7109375" style="180" customWidth="1"/>
    <col min="11528" max="11528" width="8.7109375" style="180" customWidth="1"/>
    <col min="11529" max="11529" width="2.7109375" style="180" customWidth="1"/>
    <col min="11530" max="11530" width="3.7109375" style="180" customWidth="1"/>
    <col min="11531" max="11531" width="4.7109375" style="180" customWidth="1"/>
    <col min="11532" max="11532" width="9.7109375" style="180" customWidth="1"/>
    <col min="11533" max="11533" width="2.7109375" style="180" customWidth="1"/>
    <col min="11534" max="11534" width="12.7109375" style="180" customWidth="1"/>
    <col min="11535" max="11535" width="2.7109375" style="180" customWidth="1"/>
    <col min="11536" max="11536" width="13.7109375" style="180" customWidth="1"/>
    <col min="11537" max="11537" width="2.28515625" style="180" customWidth="1"/>
    <col min="11538" max="11538" width="15.7109375" style="180" customWidth="1"/>
    <col min="11539" max="11539" width="9.7109375" style="180" customWidth="1"/>
    <col min="11540" max="11776" width="11.42578125" style="180"/>
    <col min="11777" max="11777" width="13.7109375" style="180" customWidth="1"/>
    <col min="11778" max="11778" width="12.7109375" style="180" customWidth="1"/>
    <col min="11779" max="11779" width="5.7109375" style="180" customWidth="1"/>
    <col min="11780" max="11780" width="2.7109375" style="180" customWidth="1"/>
    <col min="11781" max="11781" width="9.7109375" style="180" customWidth="1"/>
    <col min="11782" max="11782" width="2.7109375" style="180" customWidth="1"/>
    <col min="11783" max="11783" width="7.7109375" style="180" customWidth="1"/>
    <col min="11784" max="11784" width="8.7109375" style="180" customWidth="1"/>
    <col min="11785" max="11785" width="2.7109375" style="180" customWidth="1"/>
    <col min="11786" max="11786" width="3.7109375" style="180" customWidth="1"/>
    <col min="11787" max="11787" width="4.7109375" style="180" customWidth="1"/>
    <col min="11788" max="11788" width="9.7109375" style="180" customWidth="1"/>
    <col min="11789" max="11789" width="2.7109375" style="180" customWidth="1"/>
    <col min="11790" max="11790" width="12.7109375" style="180" customWidth="1"/>
    <col min="11791" max="11791" width="2.7109375" style="180" customWidth="1"/>
    <col min="11792" max="11792" width="13.7109375" style="180" customWidth="1"/>
    <col min="11793" max="11793" width="2.28515625" style="180" customWidth="1"/>
    <col min="11794" max="11794" width="15.7109375" style="180" customWidth="1"/>
    <col min="11795" max="11795" width="9.7109375" style="180" customWidth="1"/>
    <col min="11796" max="12032" width="11.42578125" style="180"/>
    <col min="12033" max="12033" width="13.7109375" style="180" customWidth="1"/>
    <col min="12034" max="12034" width="12.7109375" style="180" customWidth="1"/>
    <col min="12035" max="12035" width="5.7109375" style="180" customWidth="1"/>
    <col min="12036" max="12036" width="2.7109375" style="180" customWidth="1"/>
    <col min="12037" max="12037" width="9.7109375" style="180" customWidth="1"/>
    <col min="12038" max="12038" width="2.7109375" style="180" customWidth="1"/>
    <col min="12039" max="12039" width="7.7109375" style="180" customWidth="1"/>
    <col min="12040" max="12040" width="8.7109375" style="180" customWidth="1"/>
    <col min="12041" max="12041" width="2.7109375" style="180" customWidth="1"/>
    <col min="12042" max="12042" width="3.7109375" style="180" customWidth="1"/>
    <col min="12043" max="12043" width="4.7109375" style="180" customWidth="1"/>
    <col min="12044" max="12044" width="9.7109375" style="180" customWidth="1"/>
    <col min="12045" max="12045" width="2.7109375" style="180" customWidth="1"/>
    <col min="12046" max="12046" width="12.7109375" style="180" customWidth="1"/>
    <col min="12047" max="12047" width="2.7109375" style="180" customWidth="1"/>
    <col min="12048" max="12048" width="13.7109375" style="180" customWidth="1"/>
    <col min="12049" max="12049" width="2.28515625" style="180" customWidth="1"/>
    <col min="12050" max="12050" width="15.7109375" style="180" customWidth="1"/>
    <col min="12051" max="12051" width="9.7109375" style="180" customWidth="1"/>
    <col min="12052" max="12288" width="11.42578125" style="180"/>
    <col min="12289" max="12289" width="13.7109375" style="180" customWidth="1"/>
    <col min="12290" max="12290" width="12.7109375" style="180" customWidth="1"/>
    <col min="12291" max="12291" width="5.7109375" style="180" customWidth="1"/>
    <col min="12292" max="12292" width="2.7109375" style="180" customWidth="1"/>
    <col min="12293" max="12293" width="9.7109375" style="180" customWidth="1"/>
    <col min="12294" max="12294" width="2.7109375" style="180" customWidth="1"/>
    <col min="12295" max="12295" width="7.7109375" style="180" customWidth="1"/>
    <col min="12296" max="12296" width="8.7109375" style="180" customWidth="1"/>
    <col min="12297" max="12297" width="2.7109375" style="180" customWidth="1"/>
    <col min="12298" max="12298" width="3.7109375" style="180" customWidth="1"/>
    <col min="12299" max="12299" width="4.7109375" style="180" customWidth="1"/>
    <col min="12300" max="12300" width="9.7109375" style="180" customWidth="1"/>
    <col min="12301" max="12301" width="2.7109375" style="180" customWidth="1"/>
    <col min="12302" max="12302" width="12.7109375" style="180" customWidth="1"/>
    <col min="12303" max="12303" width="2.7109375" style="180" customWidth="1"/>
    <col min="12304" max="12304" width="13.7109375" style="180" customWidth="1"/>
    <col min="12305" max="12305" width="2.28515625" style="180" customWidth="1"/>
    <col min="12306" max="12306" width="15.7109375" style="180" customWidth="1"/>
    <col min="12307" max="12307" width="9.7109375" style="180" customWidth="1"/>
    <col min="12308" max="12544" width="11.42578125" style="180"/>
    <col min="12545" max="12545" width="13.7109375" style="180" customWidth="1"/>
    <col min="12546" max="12546" width="12.7109375" style="180" customWidth="1"/>
    <col min="12547" max="12547" width="5.7109375" style="180" customWidth="1"/>
    <col min="12548" max="12548" width="2.7109375" style="180" customWidth="1"/>
    <col min="12549" max="12549" width="9.7109375" style="180" customWidth="1"/>
    <col min="12550" max="12550" width="2.7109375" style="180" customWidth="1"/>
    <col min="12551" max="12551" width="7.7109375" style="180" customWidth="1"/>
    <col min="12552" max="12552" width="8.7109375" style="180" customWidth="1"/>
    <col min="12553" max="12553" width="2.7109375" style="180" customWidth="1"/>
    <col min="12554" max="12554" width="3.7109375" style="180" customWidth="1"/>
    <col min="12555" max="12555" width="4.7109375" style="180" customWidth="1"/>
    <col min="12556" max="12556" width="9.7109375" style="180" customWidth="1"/>
    <col min="12557" max="12557" width="2.7109375" style="180" customWidth="1"/>
    <col min="12558" max="12558" width="12.7109375" style="180" customWidth="1"/>
    <col min="12559" max="12559" width="2.7109375" style="180" customWidth="1"/>
    <col min="12560" max="12560" width="13.7109375" style="180" customWidth="1"/>
    <col min="12561" max="12561" width="2.28515625" style="180" customWidth="1"/>
    <col min="12562" max="12562" width="15.7109375" style="180" customWidth="1"/>
    <col min="12563" max="12563" width="9.7109375" style="180" customWidth="1"/>
    <col min="12564" max="12800" width="11.42578125" style="180"/>
    <col min="12801" max="12801" width="13.7109375" style="180" customWidth="1"/>
    <col min="12802" max="12802" width="12.7109375" style="180" customWidth="1"/>
    <col min="12803" max="12803" width="5.7109375" style="180" customWidth="1"/>
    <col min="12804" max="12804" width="2.7109375" style="180" customWidth="1"/>
    <col min="12805" max="12805" width="9.7109375" style="180" customWidth="1"/>
    <col min="12806" max="12806" width="2.7109375" style="180" customWidth="1"/>
    <col min="12807" max="12807" width="7.7109375" style="180" customWidth="1"/>
    <col min="12808" max="12808" width="8.7109375" style="180" customWidth="1"/>
    <col min="12809" max="12809" width="2.7109375" style="180" customWidth="1"/>
    <col min="12810" max="12810" width="3.7109375" style="180" customWidth="1"/>
    <col min="12811" max="12811" width="4.7109375" style="180" customWidth="1"/>
    <col min="12812" max="12812" width="9.7109375" style="180" customWidth="1"/>
    <col min="12813" max="12813" width="2.7109375" style="180" customWidth="1"/>
    <col min="12814" max="12814" width="12.7109375" style="180" customWidth="1"/>
    <col min="12815" max="12815" width="2.7109375" style="180" customWidth="1"/>
    <col min="12816" max="12816" width="13.7109375" style="180" customWidth="1"/>
    <col min="12817" max="12817" width="2.28515625" style="180" customWidth="1"/>
    <col min="12818" max="12818" width="15.7109375" style="180" customWidth="1"/>
    <col min="12819" max="12819" width="9.7109375" style="180" customWidth="1"/>
    <col min="12820" max="13056" width="11.42578125" style="180"/>
    <col min="13057" max="13057" width="13.7109375" style="180" customWidth="1"/>
    <col min="13058" max="13058" width="12.7109375" style="180" customWidth="1"/>
    <col min="13059" max="13059" width="5.7109375" style="180" customWidth="1"/>
    <col min="13060" max="13060" width="2.7109375" style="180" customWidth="1"/>
    <col min="13061" max="13061" width="9.7109375" style="180" customWidth="1"/>
    <col min="13062" max="13062" width="2.7109375" style="180" customWidth="1"/>
    <col min="13063" max="13063" width="7.7109375" style="180" customWidth="1"/>
    <col min="13064" max="13064" width="8.7109375" style="180" customWidth="1"/>
    <col min="13065" max="13065" width="2.7109375" style="180" customWidth="1"/>
    <col min="13066" max="13066" width="3.7109375" style="180" customWidth="1"/>
    <col min="13067" max="13067" width="4.7109375" style="180" customWidth="1"/>
    <col min="13068" max="13068" width="9.7109375" style="180" customWidth="1"/>
    <col min="13069" max="13069" width="2.7109375" style="180" customWidth="1"/>
    <col min="13070" max="13070" width="12.7109375" style="180" customWidth="1"/>
    <col min="13071" max="13071" width="2.7109375" style="180" customWidth="1"/>
    <col min="13072" max="13072" width="13.7109375" style="180" customWidth="1"/>
    <col min="13073" max="13073" width="2.28515625" style="180" customWidth="1"/>
    <col min="13074" max="13074" width="15.7109375" style="180" customWidth="1"/>
    <col min="13075" max="13075" width="9.7109375" style="180" customWidth="1"/>
    <col min="13076" max="13312" width="11.42578125" style="180"/>
    <col min="13313" max="13313" width="13.7109375" style="180" customWidth="1"/>
    <col min="13314" max="13314" width="12.7109375" style="180" customWidth="1"/>
    <col min="13315" max="13315" width="5.7109375" style="180" customWidth="1"/>
    <col min="13316" max="13316" width="2.7109375" style="180" customWidth="1"/>
    <col min="13317" max="13317" width="9.7109375" style="180" customWidth="1"/>
    <col min="13318" max="13318" width="2.7109375" style="180" customWidth="1"/>
    <col min="13319" max="13319" width="7.7109375" style="180" customWidth="1"/>
    <col min="13320" max="13320" width="8.7109375" style="180" customWidth="1"/>
    <col min="13321" max="13321" width="2.7109375" style="180" customWidth="1"/>
    <col min="13322" max="13322" width="3.7109375" style="180" customWidth="1"/>
    <col min="13323" max="13323" width="4.7109375" style="180" customWidth="1"/>
    <col min="13324" max="13324" width="9.7109375" style="180" customWidth="1"/>
    <col min="13325" max="13325" width="2.7109375" style="180" customWidth="1"/>
    <col min="13326" max="13326" width="12.7109375" style="180" customWidth="1"/>
    <col min="13327" max="13327" width="2.7109375" style="180" customWidth="1"/>
    <col min="13328" max="13328" width="13.7109375" style="180" customWidth="1"/>
    <col min="13329" max="13329" width="2.28515625" style="180" customWidth="1"/>
    <col min="13330" max="13330" width="15.7109375" style="180" customWidth="1"/>
    <col min="13331" max="13331" width="9.7109375" style="180" customWidth="1"/>
    <col min="13332" max="13568" width="11.42578125" style="180"/>
    <col min="13569" max="13569" width="13.7109375" style="180" customWidth="1"/>
    <col min="13570" max="13570" width="12.7109375" style="180" customWidth="1"/>
    <col min="13571" max="13571" width="5.7109375" style="180" customWidth="1"/>
    <col min="13572" max="13572" width="2.7109375" style="180" customWidth="1"/>
    <col min="13573" max="13573" width="9.7109375" style="180" customWidth="1"/>
    <col min="13574" max="13574" width="2.7109375" style="180" customWidth="1"/>
    <col min="13575" max="13575" width="7.7109375" style="180" customWidth="1"/>
    <col min="13576" max="13576" width="8.7109375" style="180" customWidth="1"/>
    <col min="13577" max="13577" width="2.7109375" style="180" customWidth="1"/>
    <col min="13578" max="13578" width="3.7109375" style="180" customWidth="1"/>
    <col min="13579" max="13579" width="4.7109375" style="180" customWidth="1"/>
    <col min="13580" max="13580" width="9.7109375" style="180" customWidth="1"/>
    <col min="13581" max="13581" width="2.7109375" style="180" customWidth="1"/>
    <col min="13582" max="13582" width="12.7109375" style="180" customWidth="1"/>
    <col min="13583" max="13583" width="2.7109375" style="180" customWidth="1"/>
    <col min="13584" max="13584" width="13.7109375" style="180" customWidth="1"/>
    <col min="13585" max="13585" width="2.28515625" style="180" customWidth="1"/>
    <col min="13586" max="13586" width="15.7109375" style="180" customWidth="1"/>
    <col min="13587" max="13587" width="9.7109375" style="180" customWidth="1"/>
    <col min="13588" max="13824" width="11.42578125" style="180"/>
    <col min="13825" max="13825" width="13.7109375" style="180" customWidth="1"/>
    <col min="13826" max="13826" width="12.7109375" style="180" customWidth="1"/>
    <col min="13827" max="13827" width="5.7109375" style="180" customWidth="1"/>
    <col min="13828" max="13828" width="2.7109375" style="180" customWidth="1"/>
    <col min="13829" max="13829" width="9.7109375" style="180" customWidth="1"/>
    <col min="13830" max="13830" width="2.7109375" style="180" customWidth="1"/>
    <col min="13831" max="13831" width="7.7109375" style="180" customWidth="1"/>
    <col min="13832" max="13832" width="8.7109375" style="180" customWidth="1"/>
    <col min="13833" max="13833" width="2.7109375" style="180" customWidth="1"/>
    <col min="13834" max="13834" width="3.7109375" style="180" customWidth="1"/>
    <col min="13835" max="13835" width="4.7109375" style="180" customWidth="1"/>
    <col min="13836" max="13836" width="9.7109375" style="180" customWidth="1"/>
    <col min="13837" max="13837" width="2.7109375" style="180" customWidth="1"/>
    <col min="13838" max="13838" width="12.7109375" style="180" customWidth="1"/>
    <col min="13839" max="13839" width="2.7109375" style="180" customWidth="1"/>
    <col min="13840" max="13840" width="13.7109375" style="180" customWidth="1"/>
    <col min="13841" max="13841" width="2.28515625" style="180" customWidth="1"/>
    <col min="13842" max="13842" width="15.7109375" style="180" customWidth="1"/>
    <col min="13843" max="13843" width="9.7109375" style="180" customWidth="1"/>
    <col min="13844" max="14080" width="11.42578125" style="180"/>
    <col min="14081" max="14081" width="13.7109375" style="180" customWidth="1"/>
    <col min="14082" max="14082" width="12.7109375" style="180" customWidth="1"/>
    <col min="14083" max="14083" width="5.7109375" style="180" customWidth="1"/>
    <col min="14084" max="14084" width="2.7109375" style="180" customWidth="1"/>
    <col min="14085" max="14085" width="9.7109375" style="180" customWidth="1"/>
    <col min="14086" max="14086" width="2.7109375" style="180" customWidth="1"/>
    <col min="14087" max="14087" width="7.7109375" style="180" customWidth="1"/>
    <col min="14088" max="14088" width="8.7109375" style="180" customWidth="1"/>
    <col min="14089" max="14089" width="2.7109375" style="180" customWidth="1"/>
    <col min="14090" max="14090" width="3.7109375" style="180" customWidth="1"/>
    <col min="14091" max="14091" width="4.7109375" style="180" customWidth="1"/>
    <col min="14092" max="14092" width="9.7109375" style="180" customWidth="1"/>
    <col min="14093" max="14093" width="2.7109375" style="180" customWidth="1"/>
    <col min="14094" max="14094" width="12.7109375" style="180" customWidth="1"/>
    <col min="14095" max="14095" width="2.7109375" style="180" customWidth="1"/>
    <col min="14096" max="14096" width="13.7109375" style="180" customWidth="1"/>
    <col min="14097" max="14097" width="2.28515625" style="180" customWidth="1"/>
    <col min="14098" max="14098" width="15.7109375" style="180" customWidth="1"/>
    <col min="14099" max="14099" width="9.7109375" style="180" customWidth="1"/>
    <col min="14100" max="14336" width="11.42578125" style="180"/>
    <col min="14337" max="14337" width="13.7109375" style="180" customWidth="1"/>
    <col min="14338" max="14338" width="12.7109375" style="180" customWidth="1"/>
    <col min="14339" max="14339" width="5.7109375" style="180" customWidth="1"/>
    <col min="14340" max="14340" width="2.7109375" style="180" customWidth="1"/>
    <col min="14341" max="14341" width="9.7109375" style="180" customWidth="1"/>
    <col min="14342" max="14342" width="2.7109375" style="180" customWidth="1"/>
    <col min="14343" max="14343" width="7.7109375" style="180" customWidth="1"/>
    <col min="14344" max="14344" width="8.7109375" style="180" customWidth="1"/>
    <col min="14345" max="14345" width="2.7109375" style="180" customWidth="1"/>
    <col min="14346" max="14346" width="3.7109375" style="180" customWidth="1"/>
    <col min="14347" max="14347" width="4.7109375" style="180" customWidth="1"/>
    <col min="14348" max="14348" width="9.7109375" style="180" customWidth="1"/>
    <col min="14349" max="14349" width="2.7109375" style="180" customWidth="1"/>
    <col min="14350" max="14350" width="12.7109375" style="180" customWidth="1"/>
    <col min="14351" max="14351" width="2.7109375" style="180" customWidth="1"/>
    <col min="14352" max="14352" width="13.7109375" style="180" customWidth="1"/>
    <col min="14353" max="14353" width="2.28515625" style="180" customWidth="1"/>
    <col min="14354" max="14354" width="15.7109375" style="180" customWidth="1"/>
    <col min="14355" max="14355" width="9.7109375" style="180" customWidth="1"/>
    <col min="14356" max="14592" width="11.42578125" style="180"/>
    <col min="14593" max="14593" width="13.7109375" style="180" customWidth="1"/>
    <col min="14594" max="14594" width="12.7109375" style="180" customWidth="1"/>
    <col min="14595" max="14595" width="5.7109375" style="180" customWidth="1"/>
    <col min="14596" max="14596" width="2.7109375" style="180" customWidth="1"/>
    <col min="14597" max="14597" width="9.7109375" style="180" customWidth="1"/>
    <col min="14598" max="14598" width="2.7109375" style="180" customWidth="1"/>
    <col min="14599" max="14599" width="7.7109375" style="180" customWidth="1"/>
    <col min="14600" max="14600" width="8.7109375" style="180" customWidth="1"/>
    <col min="14601" max="14601" width="2.7109375" style="180" customWidth="1"/>
    <col min="14602" max="14602" width="3.7109375" style="180" customWidth="1"/>
    <col min="14603" max="14603" width="4.7109375" style="180" customWidth="1"/>
    <col min="14604" max="14604" width="9.7109375" style="180" customWidth="1"/>
    <col min="14605" max="14605" width="2.7109375" style="180" customWidth="1"/>
    <col min="14606" max="14606" width="12.7109375" style="180" customWidth="1"/>
    <col min="14607" max="14607" width="2.7109375" style="180" customWidth="1"/>
    <col min="14608" max="14608" width="13.7109375" style="180" customWidth="1"/>
    <col min="14609" max="14609" width="2.28515625" style="180" customWidth="1"/>
    <col min="14610" max="14610" width="15.7109375" style="180" customWidth="1"/>
    <col min="14611" max="14611" width="9.7109375" style="180" customWidth="1"/>
    <col min="14612" max="14848" width="11.42578125" style="180"/>
    <col min="14849" max="14849" width="13.7109375" style="180" customWidth="1"/>
    <col min="14850" max="14850" width="12.7109375" style="180" customWidth="1"/>
    <col min="14851" max="14851" width="5.7109375" style="180" customWidth="1"/>
    <col min="14852" max="14852" width="2.7109375" style="180" customWidth="1"/>
    <col min="14853" max="14853" width="9.7109375" style="180" customWidth="1"/>
    <col min="14854" max="14854" width="2.7109375" style="180" customWidth="1"/>
    <col min="14855" max="14855" width="7.7109375" style="180" customWidth="1"/>
    <col min="14856" max="14856" width="8.7109375" style="180" customWidth="1"/>
    <col min="14857" max="14857" width="2.7109375" style="180" customWidth="1"/>
    <col min="14858" max="14858" width="3.7109375" style="180" customWidth="1"/>
    <col min="14859" max="14859" width="4.7109375" style="180" customWidth="1"/>
    <col min="14860" max="14860" width="9.7109375" style="180" customWidth="1"/>
    <col min="14861" max="14861" width="2.7109375" style="180" customWidth="1"/>
    <col min="14862" max="14862" width="12.7109375" style="180" customWidth="1"/>
    <col min="14863" max="14863" width="2.7109375" style="180" customWidth="1"/>
    <col min="14864" max="14864" width="13.7109375" style="180" customWidth="1"/>
    <col min="14865" max="14865" width="2.28515625" style="180" customWidth="1"/>
    <col min="14866" max="14866" width="15.7109375" style="180" customWidth="1"/>
    <col min="14867" max="14867" width="9.7109375" style="180" customWidth="1"/>
    <col min="14868" max="15104" width="11.42578125" style="180"/>
    <col min="15105" max="15105" width="13.7109375" style="180" customWidth="1"/>
    <col min="15106" max="15106" width="12.7109375" style="180" customWidth="1"/>
    <col min="15107" max="15107" width="5.7109375" style="180" customWidth="1"/>
    <col min="15108" max="15108" width="2.7109375" style="180" customWidth="1"/>
    <col min="15109" max="15109" width="9.7109375" style="180" customWidth="1"/>
    <col min="15110" max="15110" width="2.7109375" style="180" customWidth="1"/>
    <col min="15111" max="15111" width="7.7109375" style="180" customWidth="1"/>
    <col min="15112" max="15112" width="8.7109375" style="180" customWidth="1"/>
    <col min="15113" max="15113" width="2.7109375" style="180" customWidth="1"/>
    <col min="15114" max="15114" width="3.7109375" style="180" customWidth="1"/>
    <col min="15115" max="15115" width="4.7109375" style="180" customWidth="1"/>
    <col min="15116" max="15116" width="9.7109375" style="180" customWidth="1"/>
    <col min="15117" max="15117" width="2.7109375" style="180" customWidth="1"/>
    <col min="15118" max="15118" width="12.7109375" style="180" customWidth="1"/>
    <col min="15119" max="15119" width="2.7109375" style="180" customWidth="1"/>
    <col min="15120" max="15120" width="13.7109375" style="180" customWidth="1"/>
    <col min="15121" max="15121" width="2.28515625" style="180" customWidth="1"/>
    <col min="15122" max="15122" width="15.7109375" style="180" customWidth="1"/>
    <col min="15123" max="15123" width="9.7109375" style="180" customWidth="1"/>
    <col min="15124" max="15360" width="11.42578125" style="180"/>
    <col min="15361" max="15361" width="13.7109375" style="180" customWidth="1"/>
    <col min="15362" max="15362" width="12.7109375" style="180" customWidth="1"/>
    <col min="15363" max="15363" width="5.7109375" style="180" customWidth="1"/>
    <col min="15364" max="15364" width="2.7109375" style="180" customWidth="1"/>
    <col min="15365" max="15365" width="9.7109375" style="180" customWidth="1"/>
    <col min="15366" max="15366" width="2.7109375" style="180" customWidth="1"/>
    <col min="15367" max="15367" width="7.7109375" style="180" customWidth="1"/>
    <col min="15368" max="15368" width="8.7109375" style="180" customWidth="1"/>
    <col min="15369" max="15369" width="2.7109375" style="180" customWidth="1"/>
    <col min="15370" max="15370" width="3.7109375" style="180" customWidth="1"/>
    <col min="15371" max="15371" width="4.7109375" style="180" customWidth="1"/>
    <col min="15372" max="15372" width="9.7109375" style="180" customWidth="1"/>
    <col min="15373" max="15373" width="2.7109375" style="180" customWidth="1"/>
    <col min="15374" max="15374" width="12.7109375" style="180" customWidth="1"/>
    <col min="15375" max="15375" width="2.7109375" style="180" customWidth="1"/>
    <col min="15376" max="15376" width="13.7109375" style="180" customWidth="1"/>
    <col min="15377" max="15377" width="2.28515625" style="180" customWidth="1"/>
    <col min="15378" max="15378" width="15.7109375" style="180" customWidth="1"/>
    <col min="15379" max="15379" width="9.7109375" style="180" customWidth="1"/>
    <col min="15380" max="15616" width="11.42578125" style="180"/>
    <col min="15617" max="15617" width="13.7109375" style="180" customWidth="1"/>
    <col min="15618" max="15618" width="12.7109375" style="180" customWidth="1"/>
    <col min="15619" max="15619" width="5.7109375" style="180" customWidth="1"/>
    <col min="15620" max="15620" width="2.7109375" style="180" customWidth="1"/>
    <col min="15621" max="15621" width="9.7109375" style="180" customWidth="1"/>
    <col min="15622" max="15622" width="2.7109375" style="180" customWidth="1"/>
    <col min="15623" max="15623" width="7.7109375" style="180" customWidth="1"/>
    <col min="15624" max="15624" width="8.7109375" style="180" customWidth="1"/>
    <col min="15625" max="15625" width="2.7109375" style="180" customWidth="1"/>
    <col min="15626" max="15626" width="3.7109375" style="180" customWidth="1"/>
    <col min="15627" max="15627" width="4.7109375" style="180" customWidth="1"/>
    <col min="15628" max="15628" width="9.7109375" style="180" customWidth="1"/>
    <col min="15629" max="15629" width="2.7109375" style="180" customWidth="1"/>
    <col min="15630" max="15630" width="12.7109375" style="180" customWidth="1"/>
    <col min="15631" max="15631" width="2.7109375" style="180" customWidth="1"/>
    <col min="15632" max="15632" width="13.7109375" style="180" customWidth="1"/>
    <col min="15633" max="15633" width="2.28515625" style="180" customWidth="1"/>
    <col min="15634" max="15634" width="15.7109375" style="180" customWidth="1"/>
    <col min="15635" max="15635" width="9.7109375" style="180" customWidth="1"/>
    <col min="15636" max="15872" width="11.42578125" style="180"/>
    <col min="15873" max="15873" width="13.7109375" style="180" customWidth="1"/>
    <col min="15874" max="15874" width="12.7109375" style="180" customWidth="1"/>
    <col min="15875" max="15875" width="5.7109375" style="180" customWidth="1"/>
    <col min="15876" max="15876" width="2.7109375" style="180" customWidth="1"/>
    <col min="15877" max="15877" width="9.7109375" style="180" customWidth="1"/>
    <col min="15878" max="15878" width="2.7109375" style="180" customWidth="1"/>
    <col min="15879" max="15879" width="7.7109375" style="180" customWidth="1"/>
    <col min="15880" max="15880" width="8.7109375" style="180" customWidth="1"/>
    <col min="15881" max="15881" width="2.7109375" style="180" customWidth="1"/>
    <col min="15882" max="15882" width="3.7109375" style="180" customWidth="1"/>
    <col min="15883" max="15883" width="4.7109375" style="180" customWidth="1"/>
    <col min="15884" max="15884" width="9.7109375" style="180" customWidth="1"/>
    <col min="15885" max="15885" width="2.7109375" style="180" customWidth="1"/>
    <col min="15886" max="15886" width="12.7109375" style="180" customWidth="1"/>
    <col min="15887" max="15887" width="2.7109375" style="180" customWidth="1"/>
    <col min="15888" max="15888" width="13.7109375" style="180" customWidth="1"/>
    <col min="15889" max="15889" width="2.28515625" style="180" customWidth="1"/>
    <col min="15890" max="15890" width="15.7109375" style="180" customWidth="1"/>
    <col min="15891" max="15891" width="9.7109375" style="180" customWidth="1"/>
    <col min="15892" max="16128" width="11.42578125" style="180"/>
    <col min="16129" max="16129" width="13.7109375" style="180" customWidth="1"/>
    <col min="16130" max="16130" width="12.7109375" style="180" customWidth="1"/>
    <col min="16131" max="16131" width="5.7109375" style="180" customWidth="1"/>
    <col min="16132" max="16132" width="2.7109375" style="180" customWidth="1"/>
    <col min="16133" max="16133" width="9.7109375" style="180" customWidth="1"/>
    <col min="16134" max="16134" width="2.7109375" style="180" customWidth="1"/>
    <col min="16135" max="16135" width="7.7109375" style="180" customWidth="1"/>
    <col min="16136" max="16136" width="8.7109375" style="180" customWidth="1"/>
    <col min="16137" max="16137" width="2.7109375" style="180" customWidth="1"/>
    <col min="16138" max="16138" width="3.7109375" style="180" customWidth="1"/>
    <col min="16139" max="16139" width="4.7109375" style="180" customWidth="1"/>
    <col min="16140" max="16140" width="9.7109375" style="180" customWidth="1"/>
    <col min="16141" max="16141" width="2.7109375" style="180" customWidth="1"/>
    <col min="16142" max="16142" width="12.7109375" style="180" customWidth="1"/>
    <col min="16143" max="16143" width="2.7109375" style="180" customWidth="1"/>
    <col min="16144" max="16144" width="13.7109375" style="180" customWidth="1"/>
    <col min="16145" max="16145" width="2.28515625" style="180" customWidth="1"/>
    <col min="16146" max="16146" width="15.7109375" style="180" customWidth="1"/>
    <col min="16147" max="16147" width="9.7109375" style="180" customWidth="1"/>
    <col min="16148" max="16384" width="11.42578125" style="180"/>
  </cols>
  <sheetData>
    <row r="1" spans="1:19" ht="20.25">
      <c r="B1" s="551" t="s">
        <v>677</v>
      </c>
      <c r="C1" s="551"/>
      <c r="D1" s="551"/>
      <c r="E1" s="551"/>
      <c r="F1" s="551"/>
      <c r="G1" s="551"/>
      <c r="H1" s="265"/>
      <c r="I1" s="265"/>
      <c r="J1" s="265"/>
      <c r="K1" s="265"/>
      <c r="L1" s="265"/>
      <c r="M1" s="265"/>
      <c r="N1" s="265"/>
      <c r="O1" s="265"/>
      <c r="P1" s="265"/>
      <c r="Q1" s="265"/>
      <c r="R1" s="265"/>
    </row>
    <row r="2" spans="1:19" ht="17.25">
      <c r="B2" s="552" t="s">
        <v>83</v>
      </c>
      <c r="C2" s="552"/>
      <c r="D2" s="552"/>
      <c r="E2" s="552"/>
      <c r="F2" s="552"/>
      <c r="G2" s="552"/>
      <c r="H2" s="265"/>
      <c r="I2" s="265"/>
      <c r="J2" s="265"/>
      <c r="K2" s="265"/>
      <c r="L2" s="265"/>
      <c r="M2" s="265"/>
      <c r="N2" s="265"/>
      <c r="O2" s="265"/>
      <c r="P2" s="265"/>
      <c r="Q2" s="265"/>
      <c r="R2" s="265"/>
    </row>
    <row r="3" spans="1:19" ht="16.5">
      <c r="B3" s="553" t="s">
        <v>678</v>
      </c>
      <c r="C3" s="554"/>
      <c r="D3" s="554"/>
      <c r="E3" s="554"/>
      <c r="F3" s="554"/>
      <c r="G3" s="554"/>
      <c r="H3" s="265"/>
      <c r="I3" s="265"/>
      <c r="J3" s="265"/>
      <c r="K3" s="265"/>
      <c r="L3" s="265"/>
      <c r="M3" s="265"/>
      <c r="N3" s="265"/>
      <c r="O3" s="265"/>
      <c r="P3" s="265"/>
      <c r="Q3" s="265"/>
      <c r="R3" s="265"/>
    </row>
    <row r="4" spans="1:19" ht="6" customHeight="1">
      <c r="B4" s="554"/>
      <c r="C4" s="554"/>
      <c r="D4" s="554"/>
      <c r="E4" s="554"/>
      <c r="F4" s="554"/>
      <c r="G4" s="554"/>
      <c r="H4" s="265"/>
      <c r="I4" s="265"/>
      <c r="J4" s="265"/>
      <c r="K4" s="265"/>
      <c r="L4" s="265"/>
      <c r="M4" s="265"/>
      <c r="N4" s="265"/>
      <c r="O4" s="265"/>
      <c r="P4" s="265"/>
      <c r="Q4" s="265"/>
      <c r="R4" s="265"/>
    </row>
    <row r="5" spans="1:19" s="197" customFormat="1" ht="12.75" customHeight="1">
      <c r="A5" s="555"/>
      <c r="B5" s="556" t="s">
        <v>85</v>
      </c>
      <c r="C5" s="1619" t="s">
        <v>679</v>
      </c>
      <c r="D5" s="1619"/>
      <c r="E5" s="1619"/>
      <c r="F5" s="1619"/>
      <c r="G5" s="1619"/>
      <c r="H5" s="1619"/>
      <c r="I5" s="1619"/>
      <c r="J5" s="1619"/>
      <c r="K5" s="1619"/>
      <c r="L5" s="1619"/>
      <c r="M5" s="1620"/>
      <c r="N5" s="293"/>
      <c r="O5" s="243"/>
      <c r="P5" s="243"/>
      <c r="Q5" s="557" t="s">
        <v>680</v>
      </c>
      <c r="R5" s="558"/>
      <c r="S5" s="297"/>
    </row>
    <row r="6" spans="1:19" s="197" customFormat="1" ht="12.75" customHeight="1">
      <c r="A6" s="559"/>
      <c r="B6" s="560"/>
      <c r="C6" s="1621"/>
      <c r="D6" s="1621"/>
      <c r="E6" s="1621"/>
      <c r="F6" s="1621"/>
      <c r="G6" s="1621"/>
      <c r="H6" s="1621"/>
      <c r="I6" s="1621"/>
      <c r="J6" s="1621"/>
      <c r="K6" s="1621"/>
      <c r="L6" s="1621"/>
      <c r="M6" s="1622"/>
      <c r="N6" s="561"/>
      <c r="O6" s="250"/>
      <c r="P6" s="250"/>
      <c r="Q6" s="251" t="s">
        <v>681</v>
      </c>
      <c r="R6" s="562"/>
      <c r="S6" s="563"/>
    </row>
    <row r="7" spans="1:19" s="197" customFormat="1" ht="12">
      <c r="A7" s="249"/>
      <c r="B7" s="564" t="s">
        <v>682</v>
      </c>
      <c r="C7" s="565"/>
      <c r="D7" s="565"/>
      <c r="E7" s="565"/>
      <c r="F7" s="566"/>
      <c r="G7" s="566"/>
      <c r="H7" s="567"/>
      <c r="I7" s="568"/>
      <c r="J7" s="568"/>
      <c r="K7" s="569"/>
      <c r="L7" s="562"/>
      <c r="M7" s="562"/>
      <c r="N7" s="561"/>
      <c r="O7" s="250"/>
      <c r="P7" s="250"/>
      <c r="Q7" s="251" t="s">
        <v>683</v>
      </c>
      <c r="R7" s="562"/>
      <c r="S7" s="563"/>
    </row>
    <row r="8" spans="1:19" s="197" customFormat="1" ht="12">
      <c r="A8" s="254"/>
      <c r="B8" s="570" t="s">
        <v>684</v>
      </c>
      <c r="C8" s="571"/>
      <c r="D8" s="571"/>
      <c r="E8" s="571"/>
      <c r="F8" s="571"/>
      <c r="G8" s="572" t="s">
        <v>86</v>
      </c>
      <c r="H8" s="573" t="s">
        <v>685</v>
      </c>
      <c r="I8" s="574"/>
      <c r="J8" s="574"/>
      <c r="K8" s="575"/>
      <c r="L8" s="573"/>
      <c r="M8" s="576"/>
      <c r="N8" s="577"/>
      <c r="O8" s="206"/>
      <c r="P8" s="206"/>
      <c r="Q8" s="570" t="s">
        <v>686</v>
      </c>
      <c r="R8" s="573"/>
      <c r="S8" s="578" t="s">
        <v>687</v>
      </c>
    </row>
    <row r="9" spans="1:19" ht="6" customHeight="1"/>
    <row r="10" spans="1:19" ht="16.5">
      <c r="A10" s="579" t="s">
        <v>688</v>
      </c>
      <c r="B10" s="580"/>
      <c r="C10" s="580"/>
      <c r="D10" s="580"/>
      <c r="E10" s="580"/>
      <c r="F10" s="580"/>
      <c r="G10" s="580"/>
      <c r="H10" s="580"/>
      <c r="I10" s="580"/>
      <c r="J10" s="580"/>
      <c r="K10" s="580"/>
      <c r="L10" s="580"/>
      <c r="M10" s="580"/>
      <c r="N10" s="580"/>
      <c r="O10" s="580"/>
      <c r="P10" s="580"/>
      <c r="Q10" s="580"/>
      <c r="R10" s="580"/>
      <c r="S10" s="581"/>
    </row>
    <row r="11" spans="1:19">
      <c r="A11" s="582" t="s">
        <v>689</v>
      </c>
      <c r="B11" s="583"/>
      <c r="C11" s="583"/>
      <c r="D11" s="583"/>
      <c r="E11" s="583"/>
      <c r="F11" s="583"/>
      <c r="G11" s="583"/>
      <c r="H11" s="583"/>
      <c r="I11" s="583"/>
      <c r="J11" s="583"/>
      <c r="K11" s="583"/>
      <c r="L11" s="583"/>
      <c r="M11" s="583"/>
      <c r="N11" s="583"/>
      <c r="O11" s="583"/>
      <c r="P11" s="583"/>
      <c r="Q11" s="583"/>
      <c r="R11" s="583"/>
      <c r="S11" s="584"/>
    </row>
    <row r="12" spans="1:19" ht="6" customHeight="1"/>
    <row r="13" spans="1:19" s="184" customFormat="1" ht="15" customHeight="1">
      <c r="A13" s="585" t="s">
        <v>690</v>
      </c>
      <c r="B13" s="586"/>
      <c r="C13" s="586"/>
      <c r="D13" s="586"/>
      <c r="E13" s="586"/>
      <c r="F13" s="586"/>
      <c r="G13" s="586"/>
      <c r="H13" s="586"/>
      <c r="I13" s="586"/>
      <c r="J13" s="586"/>
      <c r="K13" s="586"/>
      <c r="L13" s="586"/>
      <c r="M13" s="586"/>
      <c r="N13" s="586"/>
      <c r="O13" s="586"/>
      <c r="P13" s="586"/>
      <c r="Q13" s="586"/>
      <c r="R13" s="586"/>
      <c r="S13" s="587"/>
    </row>
    <row r="14" spans="1:19" ht="25.5">
      <c r="A14" s="588" t="s">
        <v>95</v>
      </c>
      <c r="B14" s="589" t="s">
        <v>96</v>
      </c>
      <c r="C14" s="590"/>
      <c r="D14" s="590"/>
      <c r="E14" s="590"/>
      <c r="F14" s="590"/>
      <c r="G14" s="591" t="s">
        <v>691</v>
      </c>
      <c r="H14" s="592" t="s">
        <v>692</v>
      </c>
      <c r="I14" s="589" t="s">
        <v>693</v>
      </c>
      <c r="J14" s="593"/>
      <c r="K14" s="590"/>
      <c r="L14" s="594" t="s">
        <v>694</v>
      </c>
      <c r="M14" s="594"/>
      <c r="N14" s="589" t="s">
        <v>695</v>
      </c>
      <c r="O14" s="589" t="s">
        <v>696</v>
      </c>
      <c r="P14" s="593"/>
      <c r="Q14" s="595"/>
      <c r="R14" s="591" t="s">
        <v>697</v>
      </c>
      <c r="S14" s="588" t="s">
        <v>698</v>
      </c>
    </row>
    <row r="15" spans="1:19" s="604" customFormat="1">
      <c r="A15" s="596" t="s">
        <v>251</v>
      </c>
      <c r="B15" s="597"/>
      <c r="C15" s="597"/>
      <c r="D15" s="597"/>
      <c r="E15" s="597"/>
      <c r="F15" s="597"/>
      <c r="G15" s="597"/>
      <c r="H15" s="598"/>
      <c r="I15" s="599"/>
      <c r="J15" s="599"/>
      <c r="K15" s="599"/>
      <c r="L15" s="600"/>
      <c r="M15" s="600"/>
      <c r="N15" s="600"/>
      <c r="O15" s="601"/>
      <c r="P15" s="601"/>
      <c r="Q15" s="600" t="s">
        <v>699</v>
      </c>
      <c r="R15" s="602">
        <f>'[1]Explosion Isumos'!F201</f>
        <v>2244595.4699999997</v>
      </c>
      <c r="S15" s="603">
        <f>R15/R48</f>
        <v>0.61034459401622143</v>
      </c>
    </row>
    <row r="16" spans="1:19" s="612" customFormat="1">
      <c r="A16" s="605" t="s">
        <v>597</v>
      </c>
      <c r="B16" s="606"/>
      <c r="C16" s="606"/>
      <c r="D16" s="606"/>
      <c r="E16" s="606"/>
      <c r="F16" s="606"/>
      <c r="G16" s="606"/>
      <c r="H16" s="607"/>
      <c r="I16" s="608"/>
      <c r="J16" s="608"/>
      <c r="K16" s="608"/>
      <c r="L16" s="608"/>
      <c r="M16" s="608"/>
      <c r="N16" s="608"/>
      <c r="O16" s="609" t="s">
        <v>700</v>
      </c>
      <c r="P16" s="609"/>
      <c r="Q16" s="610"/>
      <c r="R16" s="609" t="s">
        <v>701</v>
      </c>
      <c r="S16" s="611"/>
    </row>
    <row r="17" spans="1:19" s="612" customFormat="1">
      <c r="A17" s="613" t="str">
        <f>'[1]Explosion Isumos'!A202</f>
        <v>TEC LABORATORIO</v>
      </c>
      <c r="B17" s="614" t="str">
        <f>'[1]Explosion Isumos'!B202</f>
        <v>TECNICO LABORATRISTAS PARA PRUEBAS DE LABORATORIO DE RERSISTENCIA DE MATERIALES</v>
      </c>
      <c r="C17" s="615"/>
      <c r="D17" s="615"/>
      <c r="E17" s="615"/>
      <c r="F17" s="615"/>
      <c r="G17" s="616" t="s">
        <v>601</v>
      </c>
      <c r="H17" s="617">
        <f>'[1]Explosion Isumos'!D202</f>
        <v>1.3225</v>
      </c>
      <c r="I17" s="618">
        <f>'[1]Explosion Isumos'!E202</f>
        <v>219.99774853506659</v>
      </c>
      <c r="J17" s="619"/>
      <c r="K17" s="620"/>
      <c r="L17" s="621">
        <f>'[1]Explosion Isumos'!I202</f>
        <v>1.6877899999999999</v>
      </c>
      <c r="M17" s="621"/>
      <c r="N17" s="618">
        <f t="shared" ref="N17:N34" si="0">I17*L17</f>
        <v>371.31</v>
      </c>
      <c r="O17" s="1616">
        <f t="shared" ref="O17:O34" si="1">H17*I17</f>
        <v>290.94702243762555</v>
      </c>
      <c r="P17" s="1617"/>
      <c r="Q17" s="1618"/>
      <c r="R17" s="622">
        <f t="shared" ref="R17:R34" si="2">H17*N17</f>
        <v>491.05747500000001</v>
      </c>
      <c r="S17" s="623">
        <f t="shared" ref="S17:S34" si="3">R17/$R$48</f>
        <v>1.3352707836370437E-4</v>
      </c>
    </row>
    <row r="18" spans="1:19" s="612" customFormat="1">
      <c r="A18" s="613" t="str">
        <f>'[1]Explosion Isumos'!A203</f>
        <v>OF PLOMERO</v>
      </c>
      <c r="B18" s="614" t="str">
        <f>'[1]Explosion Isumos'!B203</f>
        <v>OFICIAL DE PLOMERIA</v>
      </c>
      <c r="C18" s="615"/>
      <c r="D18" s="615"/>
      <c r="E18" s="615"/>
      <c r="F18" s="615"/>
      <c r="G18" s="616" t="s">
        <v>601</v>
      </c>
      <c r="H18" s="617">
        <f>'[1]Explosion Isumos'!D203</f>
        <v>2.6293000000000002</v>
      </c>
      <c r="I18" s="618">
        <f>'[1]Explosion Isumos'!E203</f>
        <v>219.99774853506659</v>
      </c>
      <c r="J18" s="619"/>
      <c r="K18" s="620"/>
      <c r="L18" s="621">
        <f>'[1]Explosion Isumos'!I203</f>
        <v>1.6877899999999999</v>
      </c>
      <c r="M18" s="621"/>
      <c r="N18" s="618">
        <f t="shared" si="0"/>
        <v>371.31</v>
      </c>
      <c r="O18" s="1616">
        <f t="shared" si="1"/>
        <v>578.44008022325067</v>
      </c>
      <c r="P18" s="1617"/>
      <c r="Q18" s="1618"/>
      <c r="R18" s="622">
        <f t="shared" si="2"/>
        <v>976.28538300000002</v>
      </c>
      <c r="S18" s="623">
        <f t="shared" si="3"/>
        <v>2.6546899594834624E-4</v>
      </c>
    </row>
    <row r="19" spans="1:19" s="612" customFormat="1">
      <c r="A19" s="613" t="str">
        <f>'[1]Explosion Isumos'!A204</f>
        <v>OF ALUMINIO</v>
      </c>
      <c r="B19" s="614" t="str">
        <f>'[1]Explosion Isumos'!B204</f>
        <v>OFICIAL ALUMINERO</v>
      </c>
      <c r="C19" s="615"/>
      <c r="D19" s="615"/>
      <c r="E19" s="615"/>
      <c r="F19" s="615"/>
      <c r="G19" s="616" t="s">
        <v>601</v>
      </c>
      <c r="H19" s="617">
        <f>'[1]Explosion Isumos'!D204</f>
        <v>5</v>
      </c>
      <c r="I19" s="618">
        <f>'[1]Explosion Isumos'!E204</f>
        <v>219.99774853506659</v>
      </c>
      <c r="J19" s="619"/>
      <c r="K19" s="620"/>
      <c r="L19" s="621">
        <f>'[1]Explosion Isumos'!I204</f>
        <v>1.6877899999999999</v>
      </c>
      <c r="M19" s="621"/>
      <c r="N19" s="618">
        <f t="shared" si="0"/>
        <v>371.31</v>
      </c>
      <c r="O19" s="1616">
        <f t="shared" si="1"/>
        <v>1099.988742675333</v>
      </c>
      <c r="P19" s="1617"/>
      <c r="Q19" s="1618"/>
      <c r="R19" s="622">
        <f t="shared" si="2"/>
        <v>1856.55</v>
      </c>
      <c r="S19" s="623">
        <f t="shared" si="3"/>
        <v>5.04828273586784E-4</v>
      </c>
    </row>
    <row r="20" spans="1:19" s="612" customFormat="1">
      <c r="A20" s="613" t="str">
        <f>'[1]Explosion Isumos'!A205</f>
        <v>OPER LIGERO</v>
      </c>
      <c r="B20" s="614" t="str">
        <f>'[1]Explosion Isumos'!B205</f>
        <v>OPERADOR DE EQUIPO LIGERO</v>
      </c>
      <c r="C20" s="615"/>
      <c r="D20" s="615"/>
      <c r="E20" s="615"/>
      <c r="F20" s="615"/>
      <c r="G20" s="616" t="s">
        <v>601</v>
      </c>
      <c r="H20" s="617">
        <f>'[1]Explosion Isumos'!D205</f>
        <v>21.03172</v>
      </c>
      <c r="I20" s="618">
        <f>'[1]Explosion Isumos'!E205</f>
        <v>135.0025229238077</v>
      </c>
      <c r="J20" s="619"/>
      <c r="K20" s="620"/>
      <c r="L20" s="621">
        <f>'[1]Explosion Isumos'!I205</f>
        <v>1.7241899999999999</v>
      </c>
      <c r="M20" s="621"/>
      <c r="N20" s="618">
        <f t="shared" si="0"/>
        <v>232.76999999999998</v>
      </c>
      <c r="O20" s="1616">
        <f t="shared" si="1"/>
        <v>2839.3352614271048</v>
      </c>
      <c r="P20" s="1617"/>
      <c r="Q20" s="1618"/>
      <c r="R20" s="622">
        <f t="shared" si="2"/>
        <v>4895.5534643999999</v>
      </c>
      <c r="S20" s="623">
        <f t="shared" si="3"/>
        <v>1.3311862345128606E-3</v>
      </c>
    </row>
    <row r="21" spans="1:19" s="612" customFormat="1">
      <c r="A21" s="613" t="str">
        <f>'[1]Explosion Isumos'!A206</f>
        <v>TECNICO</v>
      </c>
      <c r="B21" s="614" t="str">
        <f>'[1]Explosion Isumos'!B206</f>
        <v>TECNICO PARA CALIBRACION</v>
      </c>
      <c r="C21" s="615"/>
      <c r="D21" s="615"/>
      <c r="E21" s="615"/>
      <c r="F21" s="615"/>
      <c r="G21" s="616" t="s">
        <v>601</v>
      </c>
      <c r="H21" s="617">
        <f>'[1]Explosion Isumos'!D206</f>
        <v>6</v>
      </c>
      <c r="I21" s="618">
        <f>'[1]Explosion Isumos'!E206</f>
        <v>500</v>
      </c>
      <c r="J21" s="619"/>
      <c r="K21" s="620"/>
      <c r="L21" s="621">
        <f>'[1]Explosion Isumos'!I206</f>
        <v>1.6575599999999999</v>
      </c>
      <c r="M21" s="621"/>
      <c r="N21" s="618">
        <f t="shared" si="0"/>
        <v>828.78</v>
      </c>
      <c r="O21" s="1616">
        <f t="shared" si="1"/>
        <v>3000</v>
      </c>
      <c r="P21" s="1617"/>
      <c r="Q21" s="1618"/>
      <c r="R21" s="622">
        <f t="shared" si="2"/>
        <v>4972.68</v>
      </c>
      <c r="S21" s="623">
        <f t="shared" si="3"/>
        <v>1.3521582825668736E-3</v>
      </c>
    </row>
    <row r="22" spans="1:19" s="612" customFormat="1">
      <c r="A22" s="613" t="str">
        <f>'[1]Explosion Isumos'!A207</f>
        <v>OF CIMBRADOR</v>
      </c>
      <c r="B22" s="614" t="str">
        <f>'[1]Explosion Isumos'!B207</f>
        <v>OFICIAL CIMBRADOR.</v>
      </c>
      <c r="C22" s="615"/>
      <c r="D22" s="615"/>
      <c r="E22" s="615"/>
      <c r="F22" s="615"/>
      <c r="G22" s="616" t="s">
        <v>601</v>
      </c>
      <c r="H22" s="617">
        <f>'[1]Explosion Isumos'!D207</f>
        <v>17.43066</v>
      </c>
      <c r="I22" s="618">
        <f>'[1]Explosion Isumos'!E207</f>
        <v>219.99774853506659</v>
      </c>
      <c r="J22" s="619"/>
      <c r="K22" s="620"/>
      <c r="L22" s="621">
        <f>'[1]Explosion Isumos'!I207</f>
        <v>1.6877899999999999</v>
      </c>
      <c r="M22" s="621"/>
      <c r="N22" s="618">
        <f t="shared" si="0"/>
        <v>371.31</v>
      </c>
      <c r="O22" s="1616">
        <f t="shared" si="1"/>
        <v>3834.7059554802436</v>
      </c>
      <c r="P22" s="1617"/>
      <c r="Q22" s="1618"/>
      <c r="R22" s="622">
        <f t="shared" si="2"/>
        <v>6472.1783645999994</v>
      </c>
      <c r="S22" s="623">
        <f t="shared" si="3"/>
        <v>1.7598979990556423E-3</v>
      </c>
    </row>
    <row r="23" spans="1:19" s="612" customFormat="1">
      <c r="A23" s="613" t="str">
        <f>'[1]Explosion Isumos'!A208</f>
        <v>OF ANCLAJE</v>
      </c>
      <c r="B23" s="614" t="str">
        <f>'[1]Explosion Isumos'!B208</f>
        <v>OFICIAL DE ANCLAJE</v>
      </c>
      <c r="C23" s="615"/>
      <c r="D23" s="615"/>
      <c r="E23" s="615"/>
      <c r="F23" s="615"/>
      <c r="G23" s="616" t="s">
        <v>601</v>
      </c>
      <c r="H23" s="617">
        <f>'[1]Explosion Isumos'!D208</f>
        <v>20.500959999999999</v>
      </c>
      <c r="I23" s="618">
        <f>'[1]Explosion Isumos'!E208</f>
        <v>219.99774853506659</v>
      </c>
      <c r="J23" s="619"/>
      <c r="K23" s="620"/>
      <c r="L23" s="621">
        <f>'[1]Explosion Isumos'!I208</f>
        <v>1.6877899999999999</v>
      </c>
      <c r="M23" s="621"/>
      <c r="N23" s="618">
        <f t="shared" si="0"/>
        <v>371.31</v>
      </c>
      <c r="O23" s="1616">
        <f t="shared" si="1"/>
        <v>4510.165042807459</v>
      </c>
      <c r="P23" s="1617"/>
      <c r="Q23" s="1618"/>
      <c r="R23" s="622">
        <f t="shared" si="2"/>
        <v>7612.2114575999994</v>
      </c>
      <c r="S23" s="623">
        <f t="shared" si="3"/>
        <v>2.0698928487343426E-3</v>
      </c>
    </row>
    <row r="24" spans="1:19" s="612" customFormat="1">
      <c r="A24" s="613" t="str">
        <f>'[1]Explosion Isumos'!A209</f>
        <v>CHOFER</v>
      </c>
      <c r="B24" s="614" t="str">
        <f>'[1]Explosion Isumos'!B209</f>
        <v>CHOFER DE CAMION ESTACAS, PICK UP, 3TON Y VOLTEO.</v>
      </c>
      <c r="C24" s="615"/>
      <c r="D24" s="615"/>
      <c r="E24" s="615"/>
      <c r="F24" s="615"/>
      <c r="G24" s="616" t="s">
        <v>601</v>
      </c>
      <c r="H24" s="617">
        <f>'[1]Explosion Isumos'!D209</f>
        <v>27.321069999999999</v>
      </c>
      <c r="I24" s="618">
        <f>'[1]Explosion Isumos'!E209</f>
        <v>219.99774853506659</v>
      </c>
      <c r="J24" s="619"/>
      <c r="K24" s="620"/>
      <c r="L24" s="621">
        <f>'[1]Explosion Isumos'!I209</f>
        <v>1.6877899999999999</v>
      </c>
      <c r="M24" s="621"/>
      <c r="N24" s="618">
        <f t="shared" si="0"/>
        <v>371.31</v>
      </c>
      <c r="O24" s="1616">
        <f t="shared" si="1"/>
        <v>6010.5738875689512</v>
      </c>
      <c r="P24" s="1617"/>
      <c r="Q24" s="1618"/>
      <c r="R24" s="622">
        <f t="shared" si="2"/>
        <v>10144.5865017</v>
      </c>
      <c r="S24" s="623">
        <f t="shared" si="3"/>
        <v>2.7584897201287351E-3</v>
      </c>
    </row>
    <row r="25" spans="1:19" s="612" customFormat="1">
      <c r="A25" s="613" t="str">
        <f>'[1]Explosion Isumos'!A210</f>
        <v>OF PINTOR</v>
      </c>
      <c r="B25" s="614" t="str">
        <f>'[1]Explosion Isumos'!B210</f>
        <v>OFICIAL PINTOR</v>
      </c>
      <c r="C25" s="615"/>
      <c r="D25" s="615"/>
      <c r="E25" s="615"/>
      <c r="F25" s="615"/>
      <c r="G25" s="616" t="s">
        <v>601</v>
      </c>
      <c r="H25" s="617">
        <f>'[1]Explosion Isumos'!D210</f>
        <v>40.496650000000002</v>
      </c>
      <c r="I25" s="618">
        <f>'[1]Explosion Isumos'!E210</f>
        <v>219.99774853506659</v>
      </c>
      <c r="J25" s="619"/>
      <c r="K25" s="620"/>
      <c r="L25" s="621">
        <f>'[1]Explosion Isumos'!I210</f>
        <v>1.6877899999999999</v>
      </c>
      <c r="M25" s="621"/>
      <c r="N25" s="618">
        <f t="shared" si="0"/>
        <v>371.31</v>
      </c>
      <c r="O25" s="1616">
        <f t="shared" si="1"/>
        <v>8909.1718232126059</v>
      </c>
      <c r="P25" s="1617"/>
      <c r="Q25" s="1618"/>
      <c r="R25" s="622">
        <f t="shared" si="2"/>
        <v>15036.811111500001</v>
      </c>
      <c r="S25" s="623">
        <f t="shared" si="3"/>
        <v>4.0887707811096477E-3</v>
      </c>
    </row>
    <row r="26" spans="1:19" s="612" customFormat="1">
      <c r="A26" s="613" t="str">
        <f>'[1]Explosion Isumos'!A211</f>
        <v>MAESTRO</v>
      </c>
      <c r="B26" s="614" t="str">
        <f>'[1]Explosion Isumos'!B211</f>
        <v>MAESTRO DE OBRA</v>
      </c>
      <c r="C26" s="615"/>
      <c r="D26" s="615"/>
      <c r="E26" s="615"/>
      <c r="F26" s="615"/>
      <c r="G26" s="616" t="s">
        <v>601</v>
      </c>
      <c r="H26" s="617">
        <f>'[1]Explosion Isumos'!D211</f>
        <v>46.950560000000003</v>
      </c>
      <c r="I26" s="618">
        <f>'[1]Explosion Isumos'!E211</f>
        <v>240.00023762987959</v>
      </c>
      <c r="J26" s="619"/>
      <c r="K26" s="620"/>
      <c r="L26" s="621">
        <f>'[1]Explosion Isumos'!I211</f>
        <v>1.68329</v>
      </c>
      <c r="M26" s="621"/>
      <c r="N26" s="618">
        <f t="shared" si="0"/>
        <v>403.99</v>
      </c>
      <c r="O26" s="1616">
        <f t="shared" si="1"/>
        <v>11268.145556855919</v>
      </c>
      <c r="P26" s="1617"/>
      <c r="Q26" s="1618"/>
      <c r="R26" s="622">
        <f t="shared" si="2"/>
        <v>18967.556734400001</v>
      </c>
      <c r="S26" s="623">
        <f t="shared" si="3"/>
        <v>5.1576089630694195E-3</v>
      </c>
    </row>
    <row r="27" spans="1:19" s="612" customFormat="1">
      <c r="A27" s="613" t="str">
        <f>'[1]Explosion Isumos'!A212</f>
        <v>OPER PESADO</v>
      </c>
      <c r="B27" s="614" t="str">
        <f>'[1]Explosion Isumos'!B212</f>
        <v>OPERADOR DE EQUIPO PESADO</v>
      </c>
      <c r="C27" s="615"/>
      <c r="D27" s="615"/>
      <c r="E27" s="615"/>
      <c r="F27" s="615"/>
      <c r="G27" s="616" t="s">
        <v>601</v>
      </c>
      <c r="H27" s="617">
        <f>'[1]Explosion Isumos'!D212</f>
        <v>54.630139999999997</v>
      </c>
      <c r="I27" s="618">
        <f>'[1]Explosion Isumos'!E212</f>
        <v>240.00023762987959</v>
      </c>
      <c r="J27" s="619"/>
      <c r="K27" s="620"/>
      <c r="L27" s="621">
        <f>'[1]Explosion Isumos'!I212</f>
        <v>1.68329</v>
      </c>
      <c r="M27" s="621"/>
      <c r="N27" s="618">
        <f t="shared" si="0"/>
        <v>403.99</v>
      </c>
      <c r="O27" s="1616">
        <f t="shared" si="1"/>
        <v>13111.24658175359</v>
      </c>
      <c r="P27" s="1617"/>
      <c r="Q27" s="1618"/>
      <c r="R27" s="622">
        <f t="shared" si="2"/>
        <v>22070.0302586</v>
      </c>
      <c r="S27" s="623">
        <f t="shared" si="3"/>
        <v>6.0012255384757325E-3</v>
      </c>
    </row>
    <row r="28" spans="1:19" s="612" customFormat="1">
      <c r="A28" s="613" t="str">
        <f>'[1]Explosion Isumos'!A213</f>
        <v>OF PAILERO</v>
      </c>
      <c r="B28" s="614" t="str">
        <f>'[1]Explosion Isumos'!B213</f>
        <v>OFICIAL PAILERO</v>
      </c>
      <c r="C28" s="615"/>
      <c r="D28" s="615"/>
      <c r="E28" s="615"/>
      <c r="F28" s="615"/>
      <c r="G28" s="616" t="s">
        <v>601</v>
      </c>
      <c r="H28" s="617">
        <f>'[1]Explosion Isumos'!D213</f>
        <v>79</v>
      </c>
      <c r="I28" s="618">
        <f>'[1]Explosion Isumos'!E213</f>
        <v>219.99774853506659</v>
      </c>
      <c r="J28" s="619"/>
      <c r="K28" s="620"/>
      <c r="L28" s="621">
        <f>'[1]Explosion Isumos'!I213</f>
        <v>1.6877899999999999</v>
      </c>
      <c r="M28" s="621"/>
      <c r="N28" s="618">
        <f t="shared" si="0"/>
        <v>371.31</v>
      </c>
      <c r="O28" s="1616">
        <f t="shared" si="1"/>
        <v>17379.82213427026</v>
      </c>
      <c r="P28" s="1617"/>
      <c r="Q28" s="1618"/>
      <c r="R28" s="622">
        <f t="shared" si="2"/>
        <v>29333.49</v>
      </c>
      <c r="S28" s="623">
        <f t="shared" si="3"/>
        <v>7.9762867226711876E-3</v>
      </c>
    </row>
    <row r="29" spans="1:19" s="612" customFormat="1">
      <c r="A29" s="613" t="str">
        <f>'[1]Explosion Isumos'!A214</f>
        <v>OF FIERRO</v>
      </c>
      <c r="B29" s="614" t="str">
        <f>'[1]Explosion Isumos'!B214</f>
        <v>OFICIAL FIERRERO</v>
      </c>
      <c r="C29" s="615"/>
      <c r="D29" s="615"/>
      <c r="E29" s="615"/>
      <c r="F29" s="615"/>
      <c r="G29" s="616" t="s">
        <v>601</v>
      </c>
      <c r="H29" s="617">
        <f>'[1]Explosion Isumos'!D214</f>
        <v>199.36001999999999</v>
      </c>
      <c r="I29" s="618">
        <f>'[1]Explosion Isumos'!E214</f>
        <v>179.99976467542857</v>
      </c>
      <c r="J29" s="619"/>
      <c r="K29" s="620"/>
      <c r="L29" s="621">
        <f>'[1]Explosion Isumos'!I214</f>
        <v>1.6997800000000001</v>
      </c>
      <c r="M29" s="621"/>
      <c r="N29" s="618">
        <f t="shared" si="0"/>
        <v>305.95999999999998</v>
      </c>
      <c r="O29" s="1616">
        <f t="shared" si="1"/>
        <v>35884.756685688728</v>
      </c>
      <c r="P29" s="1617"/>
      <c r="Q29" s="1618"/>
      <c r="R29" s="622">
        <f t="shared" si="2"/>
        <v>60996.191719199996</v>
      </c>
      <c r="S29" s="623">
        <f t="shared" si="3"/>
        <v>1.6585926670960774E-2</v>
      </c>
    </row>
    <row r="30" spans="1:19" s="612" customFormat="1">
      <c r="A30" s="613" t="str">
        <f>'[1]Explosion Isumos'!A215</f>
        <v>OF ALBAÑIL</v>
      </c>
      <c r="B30" s="614" t="str">
        <f>'[1]Explosion Isumos'!B215</f>
        <v>OFICAL DE ALBAÑILERIA</v>
      </c>
      <c r="C30" s="615"/>
      <c r="D30" s="615"/>
      <c r="E30" s="615"/>
      <c r="F30" s="615"/>
      <c r="G30" s="616" t="s">
        <v>601</v>
      </c>
      <c r="H30" s="617">
        <f>'[1]Explosion Isumos'!D215</f>
        <v>274.71023000000002</v>
      </c>
      <c r="I30" s="618">
        <f>'[1]Explosion Isumos'!E215</f>
        <v>219.99774853506659</v>
      </c>
      <c r="J30" s="619"/>
      <c r="K30" s="620"/>
      <c r="L30" s="621">
        <f>'[1]Explosion Isumos'!I215</f>
        <v>1.6877899999999999</v>
      </c>
      <c r="M30" s="621"/>
      <c r="N30" s="618">
        <f t="shared" si="0"/>
        <v>371.31</v>
      </c>
      <c r="O30" s="1616">
        <f t="shared" si="1"/>
        <v>60435.632099550312</v>
      </c>
      <c r="P30" s="1617"/>
      <c r="Q30" s="1618"/>
      <c r="R30" s="622">
        <f t="shared" si="2"/>
        <v>102002.6555013</v>
      </c>
      <c r="S30" s="623">
        <f t="shared" si="3"/>
        <v>2.7736298229505671E-2</v>
      </c>
    </row>
    <row r="31" spans="1:19" s="612" customFormat="1">
      <c r="A31" s="613" t="str">
        <f>'[1]Explosion Isumos'!A216</f>
        <v>AYUDANTE</v>
      </c>
      <c r="B31" s="614" t="str">
        <f>'[1]Explosion Isumos'!B216</f>
        <v>AYUDANTE GENERAL</v>
      </c>
      <c r="C31" s="615"/>
      <c r="D31" s="615"/>
      <c r="E31" s="615"/>
      <c r="F31" s="615"/>
      <c r="G31" s="616" t="s">
        <v>601</v>
      </c>
      <c r="H31" s="617">
        <f>'[1]Explosion Isumos'!D216</f>
        <v>642.35253</v>
      </c>
      <c r="I31" s="618">
        <f>'[1]Explosion Isumos'!E216</f>
        <v>135.0025229238077</v>
      </c>
      <c r="J31" s="619"/>
      <c r="K31" s="620"/>
      <c r="L31" s="621">
        <f>'[1]Explosion Isumos'!I216</f>
        <v>1.7241899999999999</v>
      </c>
      <c r="M31" s="621"/>
      <c r="N31" s="618">
        <f t="shared" si="0"/>
        <v>232.76999999999998</v>
      </c>
      <c r="O31" s="1616">
        <f t="shared" si="1"/>
        <v>86719.212156490874</v>
      </c>
      <c r="P31" s="1617"/>
      <c r="Q31" s="1618"/>
      <c r="R31" s="622">
        <f t="shared" si="2"/>
        <v>149520.39840809998</v>
      </c>
      <c r="S31" s="623">
        <f t="shared" si="3"/>
        <v>4.0657199964649074E-2</v>
      </c>
    </row>
    <row r="32" spans="1:19" s="612" customFormat="1">
      <c r="A32" s="613" t="str">
        <f>'[1]Explosion Isumos'!A217</f>
        <v>AYUD ELEC</v>
      </c>
      <c r="B32" s="614" t="str">
        <f>'[1]Explosion Isumos'!B217</f>
        <v>AYUDANTE ELECTRICO</v>
      </c>
      <c r="C32" s="615"/>
      <c r="D32" s="615"/>
      <c r="E32" s="615"/>
      <c r="F32" s="615"/>
      <c r="G32" s="616" t="s">
        <v>601</v>
      </c>
      <c r="H32" s="617">
        <f>'[1]Explosion Isumos'!D217</f>
        <v>963.02369999999996</v>
      </c>
      <c r="I32" s="618">
        <f>'[1]Explosion Isumos'!E217</f>
        <v>135.0025229238077</v>
      </c>
      <c r="J32" s="619"/>
      <c r="K32" s="620"/>
      <c r="L32" s="621">
        <f>'[1]Explosion Isumos'!I217</f>
        <v>1.7241899999999999</v>
      </c>
      <c r="M32" s="621"/>
      <c r="N32" s="618">
        <f t="shared" si="0"/>
        <v>232.76999999999998</v>
      </c>
      <c r="O32" s="1616">
        <f t="shared" si="1"/>
        <v>130010.62913542011</v>
      </c>
      <c r="P32" s="1617"/>
      <c r="Q32" s="1618"/>
      <c r="R32" s="622">
        <f t="shared" si="2"/>
        <v>224163.02664899998</v>
      </c>
      <c r="S32" s="623">
        <f t="shared" si="3"/>
        <v>6.095383035479944E-2</v>
      </c>
    </row>
    <row r="33" spans="1:19" s="612" customFormat="1">
      <c r="A33" s="613" t="str">
        <f>'[1]Explosion Isumos'!A218</f>
        <v>PEON</v>
      </c>
      <c r="B33" s="614" t="str">
        <f>'[1]Explosion Isumos'!B218</f>
        <v>PEON</v>
      </c>
      <c r="C33" s="615"/>
      <c r="D33" s="615"/>
      <c r="E33" s="615"/>
      <c r="F33" s="615"/>
      <c r="G33" s="616" t="s">
        <v>601</v>
      </c>
      <c r="H33" s="617">
        <f>'[1]Explosion Isumos'!D218</f>
        <v>1270.8915</v>
      </c>
      <c r="I33" s="618">
        <f>'[1]Explosion Isumos'!E218</f>
        <v>135.0025229238077</v>
      </c>
      <c r="J33" s="619"/>
      <c r="K33" s="620"/>
      <c r="L33" s="621">
        <f>'[1]Explosion Isumos'!I218</f>
        <v>1.7241899999999999</v>
      </c>
      <c r="M33" s="621"/>
      <c r="N33" s="618">
        <f t="shared" si="0"/>
        <v>232.76999999999998</v>
      </c>
      <c r="O33" s="1616">
        <f t="shared" si="1"/>
        <v>171573.55886242236</v>
      </c>
      <c r="P33" s="1617"/>
      <c r="Q33" s="1618"/>
      <c r="R33" s="622">
        <f t="shared" si="2"/>
        <v>295825.41445499996</v>
      </c>
      <c r="S33" s="623">
        <f t="shared" si="3"/>
        <v>8.044008147500066E-2</v>
      </c>
    </row>
    <row r="34" spans="1:19" s="612" customFormat="1">
      <c r="A34" s="613" t="str">
        <f>'[1]Explosion Isumos'!A219</f>
        <v>OFICIAL ELEC</v>
      </c>
      <c r="B34" s="614" t="str">
        <f>'[1]Explosion Isumos'!B219</f>
        <v>OFICIAL ELECTRICO</v>
      </c>
      <c r="C34" s="615"/>
      <c r="D34" s="615"/>
      <c r="E34" s="615"/>
      <c r="F34" s="615"/>
      <c r="G34" s="616" t="s">
        <v>601</v>
      </c>
      <c r="H34" s="617">
        <f>'[1]Explosion Isumos'!D219</f>
        <v>963.02369999999996</v>
      </c>
      <c r="I34" s="618">
        <f>'[1]Explosion Isumos'!E219</f>
        <v>219.99774853506659</v>
      </c>
      <c r="J34" s="619"/>
      <c r="K34" s="620"/>
      <c r="L34" s="621">
        <f>'[1]Explosion Isumos'!I219</f>
        <v>1.6877899999999999</v>
      </c>
      <c r="M34" s="621"/>
      <c r="N34" s="618">
        <f t="shared" si="0"/>
        <v>371.31</v>
      </c>
      <c r="O34" s="1616">
        <f t="shared" si="1"/>
        <v>211863.0457859094</v>
      </c>
      <c r="P34" s="1617"/>
      <c r="Q34" s="1618"/>
      <c r="R34" s="622">
        <f t="shared" si="2"/>
        <v>357580.33004699997</v>
      </c>
      <c r="S34" s="623">
        <f t="shared" si="3"/>
        <v>9.7232318378831381E-2</v>
      </c>
    </row>
    <row r="35" spans="1:19" s="612" customFormat="1" hidden="1">
      <c r="A35" s="613"/>
      <c r="B35" s="614"/>
      <c r="C35" s="615"/>
      <c r="D35" s="615"/>
      <c r="E35" s="615"/>
      <c r="F35" s="615"/>
      <c r="G35" s="616"/>
      <c r="H35" s="617"/>
      <c r="I35" s="618"/>
      <c r="J35" s="619"/>
      <c r="K35" s="620"/>
      <c r="L35" s="621"/>
      <c r="M35" s="621"/>
      <c r="N35" s="618"/>
      <c r="O35" s="1616"/>
      <c r="P35" s="1617"/>
      <c r="Q35" s="1618"/>
      <c r="R35" s="622"/>
      <c r="S35" s="623"/>
    </row>
    <row r="36" spans="1:19" s="612" customFormat="1" hidden="1">
      <c r="A36" s="613"/>
      <c r="B36" s="614"/>
      <c r="C36" s="615"/>
      <c r="D36" s="615"/>
      <c r="E36" s="615"/>
      <c r="F36" s="615"/>
      <c r="G36" s="616"/>
      <c r="H36" s="617"/>
      <c r="I36" s="618"/>
      <c r="J36" s="619"/>
      <c r="K36" s="620"/>
      <c r="L36" s="621"/>
      <c r="M36" s="621"/>
      <c r="N36" s="618"/>
      <c r="O36" s="1616"/>
      <c r="P36" s="1617"/>
      <c r="Q36" s="1618"/>
      <c r="R36" s="622"/>
      <c r="S36" s="623"/>
    </row>
    <row r="37" spans="1:19" s="612" customFormat="1" hidden="1">
      <c r="A37" s="613"/>
      <c r="B37" s="614"/>
      <c r="C37" s="615"/>
      <c r="D37" s="615"/>
      <c r="E37" s="615"/>
      <c r="F37" s="615"/>
      <c r="G37" s="616"/>
      <c r="H37" s="617"/>
      <c r="I37" s="618"/>
      <c r="J37" s="619"/>
      <c r="K37" s="620"/>
      <c r="L37" s="621"/>
      <c r="M37" s="621"/>
      <c r="N37" s="618"/>
      <c r="O37" s="1616"/>
      <c r="P37" s="1617"/>
      <c r="Q37" s="1618"/>
      <c r="R37" s="622"/>
      <c r="S37" s="623"/>
    </row>
    <row r="38" spans="1:19" s="612" customFormat="1" hidden="1">
      <c r="A38" s="613"/>
      <c r="B38" s="614"/>
      <c r="C38" s="615"/>
      <c r="D38" s="615"/>
      <c r="E38" s="615"/>
      <c r="F38" s="615"/>
      <c r="G38" s="616"/>
      <c r="H38" s="617"/>
      <c r="I38" s="618"/>
      <c r="J38" s="619"/>
      <c r="K38" s="620"/>
      <c r="L38" s="621"/>
      <c r="M38" s="621"/>
      <c r="N38" s="618"/>
      <c r="O38" s="1616"/>
      <c r="P38" s="1617"/>
      <c r="Q38" s="1618"/>
      <c r="R38" s="622"/>
      <c r="S38" s="623"/>
    </row>
    <row r="39" spans="1:19" s="612" customFormat="1" hidden="1">
      <c r="A39" s="613"/>
      <c r="B39" s="614"/>
      <c r="C39" s="615"/>
      <c r="D39" s="615"/>
      <c r="E39" s="615"/>
      <c r="F39" s="615"/>
      <c r="G39" s="616"/>
      <c r="H39" s="617"/>
      <c r="I39" s="618"/>
      <c r="J39" s="619"/>
      <c r="K39" s="620"/>
      <c r="L39" s="621"/>
      <c r="M39" s="621"/>
      <c r="N39" s="618"/>
      <c r="O39" s="1616"/>
      <c r="P39" s="1617"/>
      <c r="Q39" s="1618"/>
      <c r="R39" s="622"/>
      <c r="S39" s="623"/>
    </row>
    <row r="40" spans="1:19" s="612" customFormat="1" hidden="1">
      <c r="A40" s="613"/>
      <c r="B40" s="614"/>
      <c r="C40" s="615"/>
      <c r="D40" s="615"/>
      <c r="E40" s="615"/>
      <c r="F40" s="615"/>
      <c r="G40" s="616"/>
      <c r="H40" s="617"/>
      <c r="I40" s="618"/>
      <c r="J40" s="619"/>
      <c r="K40" s="620"/>
      <c r="L40" s="621"/>
      <c r="M40" s="621"/>
      <c r="N40" s="618"/>
      <c r="O40" s="1616"/>
      <c r="P40" s="1617"/>
      <c r="Q40" s="1618"/>
      <c r="R40" s="622"/>
      <c r="S40" s="623"/>
    </row>
    <row r="41" spans="1:19" s="612" customFormat="1" hidden="1">
      <c r="A41" s="613"/>
      <c r="B41" s="614"/>
      <c r="C41" s="615"/>
      <c r="D41" s="615"/>
      <c r="E41" s="615"/>
      <c r="F41" s="615"/>
      <c r="G41" s="616"/>
      <c r="H41" s="617"/>
      <c r="I41" s="618"/>
      <c r="J41" s="619"/>
      <c r="K41" s="620"/>
      <c r="L41" s="621"/>
      <c r="M41" s="621"/>
      <c r="N41" s="618"/>
      <c r="O41" s="1616"/>
      <c r="P41" s="1617"/>
      <c r="Q41" s="1618"/>
      <c r="R41" s="622"/>
      <c r="S41" s="623"/>
    </row>
    <row r="42" spans="1:19" s="612" customFormat="1" ht="6" customHeight="1">
      <c r="A42" s="624"/>
      <c r="B42" s="625"/>
      <c r="C42" s="615"/>
      <c r="D42" s="615"/>
      <c r="E42" s="615"/>
      <c r="F42" s="615"/>
      <c r="G42" s="626"/>
      <c r="H42" s="627"/>
      <c r="I42" s="628"/>
      <c r="J42" s="629"/>
      <c r="K42" s="630"/>
      <c r="L42" s="631"/>
      <c r="M42" s="632"/>
      <c r="N42" s="633"/>
      <c r="O42" s="1632"/>
      <c r="P42" s="1633"/>
      <c r="Q42" s="1634"/>
      <c r="R42" s="634"/>
      <c r="S42" s="635"/>
    </row>
    <row r="43" spans="1:19" s="612" customFormat="1">
      <c r="A43" s="636"/>
      <c r="B43" s="637"/>
      <c r="C43" s="637"/>
      <c r="D43" s="637"/>
      <c r="E43" s="637"/>
      <c r="F43" s="637"/>
      <c r="G43" s="637"/>
      <c r="H43" s="638"/>
      <c r="I43" s="639"/>
      <c r="J43" s="639"/>
      <c r="K43" s="639"/>
      <c r="L43" s="639"/>
      <c r="M43" s="639"/>
      <c r="N43" s="640" t="s">
        <v>702</v>
      </c>
      <c r="O43" s="1635">
        <f>SUM(O17:Q42)</f>
        <v>769319.37681419414</v>
      </c>
      <c r="P43" s="1636"/>
      <c r="Q43" s="1637"/>
      <c r="R43" s="641">
        <f>SUM(R17:R42)</f>
        <v>1312917.0075304001</v>
      </c>
      <c r="S43" s="642">
        <f>SUM(S17:S42)</f>
        <v>0.35700499651197026</v>
      </c>
    </row>
    <row r="44" spans="1:19" s="612" customFormat="1">
      <c r="A44" s="643" t="s">
        <v>635</v>
      </c>
      <c r="B44" s="606"/>
      <c r="C44" s="606"/>
      <c r="D44" s="606"/>
      <c r="E44" s="606"/>
      <c r="F44" s="606"/>
      <c r="G44" s="606"/>
      <c r="H44" s="607"/>
      <c r="I44" s="608"/>
      <c r="J44" s="608"/>
      <c r="K44" s="608"/>
      <c r="L44" s="608"/>
      <c r="M44" s="608"/>
      <c r="N44" s="608"/>
      <c r="O44" s="608"/>
      <c r="P44" s="608"/>
      <c r="Q44" s="608"/>
      <c r="R44" s="608"/>
      <c r="S44" s="611"/>
    </row>
    <row r="45" spans="1:19" s="604" customFormat="1" ht="12.75" customHeight="1">
      <c r="A45" s="613" t="s">
        <v>703</v>
      </c>
      <c r="B45" s="644" t="s">
        <v>704</v>
      </c>
      <c r="C45" s="644"/>
      <c r="D45" s="644"/>
      <c r="E45" s="644"/>
      <c r="F45" s="644"/>
      <c r="G45" s="616" t="s">
        <v>705</v>
      </c>
      <c r="H45" s="1623">
        <f>R45/L45</f>
        <v>5.0555289953057532E-2</v>
      </c>
      <c r="I45" s="1624"/>
      <c r="J45" s="1624"/>
      <c r="K45" s="1625"/>
      <c r="L45" s="645">
        <f>R43</f>
        <v>1312917.0075304001</v>
      </c>
      <c r="M45" s="618"/>
      <c r="N45" s="618"/>
      <c r="O45" s="646"/>
      <c r="P45" s="646"/>
      <c r="Q45" s="647"/>
      <c r="R45" s="648">
        <f>'[1]Explosion Isumos'!F251</f>
        <v>66374.899999999994</v>
      </c>
      <c r="S45" s="623">
        <f>R46/R48</f>
        <v>1.8048491113352952E-2</v>
      </c>
    </row>
    <row r="46" spans="1:19" s="612" customFormat="1">
      <c r="A46" s="649"/>
      <c r="B46" s="637"/>
      <c r="C46" s="637"/>
      <c r="D46" s="637"/>
      <c r="E46" s="637"/>
      <c r="F46" s="637"/>
      <c r="G46" s="637"/>
      <c r="H46" s="638"/>
      <c r="I46" s="639"/>
      <c r="J46" s="639"/>
      <c r="K46" s="639"/>
      <c r="L46" s="639"/>
      <c r="M46" s="639"/>
      <c r="N46" s="650"/>
      <c r="O46" s="651"/>
      <c r="P46" s="651"/>
      <c r="Q46" s="650" t="s">
        <v>706</v>
      </c>
      <c r="R46" s="641">
        <f>R45</f>
        <v>66374.899999999994</v>
      </c>
      <c r="S46" s="642">
        <f>S45</f>
        <v>1.8048491113352952E-2</v>
      </c>
    </row>
    <row r="47" spans="1:19" s="612" customFormat="1">
      <c r="A47" s="652" t="s">
        <v>707</v>
      </c>
      <c r="B47" s="653"/>
      <c r="C47" s="653"/>
      <c r="D47" s="653"/>
      <c r="E47" s="653"/>
      <c r="F47" s="653"/>
      <c r="G47" s="653"/>
      <c r="H47" s="654"/>
      <c r="I47" s="655"/>
      <c r="J47" s="655"/>
      <c r="K47" s="655"/>
      <c r="L47" s="655"/>
      <c r="M47" s="655"/>
      <c r="N47" s="656"/>
      <c r="O47" s="657"/>
      <c r="P47" s="657"/>
      <c r="Q47" s="656" t="s">
        <v>708</v>
      </c>
      <c r="R47" s="602">
        <f>'[1]Explosion Isumos'!F291</f>
        <v>53699.828133200004</v>
      </c>
      <c r="S47" s="658">
        <f>R47/R48</f>
        <v>1.4601918358455399E-2</v>
      </c>
    </row>
    <row r="48" spans="1:19" s="612" customFormat="1">
      <c r="A48" s="659" t="s">
        <v>709</v>
      </c>
      <c r="B48" s="660"/>
      <c r="C48" s="660"/>
      <c r="D48" s="660"/>
      <c r="E48" s="660"/>
      <c r="F48" s="660"/>
      <c r="G48" s="661"/>
      <c r="H48" s="662"/>
      <c r="I48" s="663"/>
      <c r="J48" s="664"/>
      <c r="K48" s="664"/>
      <c r="L48" s="664"/>
      <c r="M48" s="664"/>
      <c r="N48" s="665"/>
      <c r="O48" s="666"/>
      <c r="P48" s="666"/>
      <c r="Q48" s="665" t="s">
        <v>710</v>
      </c>
      <c r="R48" s="667">
        <f>R15+R43+R46+R47</f>
        <v>3677587.2056635995</v>
      </c>
      <c r="S48" s="668">
        <f>S15+S43+S46+S47</f>
        <v>1</v>
      </c>
    </row>
    <row r="49" spans="1:19" s="612" customFormat="1">
      <c r="A49" s="669"/>
      <c r="B49" s="670" t="s">
        <v>711</v>
      </c>
      <c r="C49" s="671" t="s">
        <v>701</v>
      </c>
      <c r="D49" s="672">
        <f>R43</f>
        <v>1312917.0075304001</v>
      </c>
      <c r="E49" s="673"/>
      <c r="F49" s="673"/>
      <c r="G49" s="674"/>
      <c r="H49" s="675"/>
      <c r="I49" s="676"/>
      <c r="J49" s="677"/>
      <c r="K49" s="677"/>
      <c r="L49" s="677"/>
      <c r="M49" s="677"/>
      <c r="N49" s="678" t="s">
        <v>712</v>
      </c>
      <c r="O49" s="679">
        <v>0.09</v>
      </c>
      <c r="P49" s="679"/>
      <c r="Q49" s="680"/>
      <c r="R49" s="681">
        <f>R48*O49</f>
        <v>330982.84850972396</v>
      </c>
      <c r="S49" s="682">
        <f>R49/R48</f>
        <v>0.09</v>
      </c>
    </row>
    <row r="50" spans="1:19" s="612" customFormat="1">
      <c r="A50" s="683"/>
      <c r="B50" s="684" t="s">
        <v>713</v>
      </c>
      <c r="C50" s="684"/>
      <c r="D50" s="685">
        <f>D49*0.5</f>
        <v>656458.50376520003</v>
      </c>
      <c r="E50" s="686"/>
      <c r="F50" s="686"/>
      <c r="G50" s="687"/>
      <c r="H50" s="675"/>
      <c r="I50" s="688"/>
      <c r="J50" s="689"/>
      <c r="K50" s="689"/>
      <c r="L50" s="689"/>
      <c r="M50" s="689"/>
      <c r="N50" s="650" t="s">
        <v>714</v>
      </c>
      <c r="O50" s="690"/>
      <c r="P50" s="690"/>
      <c r="Q50" s="691"/>
      <c r="R50" s="692">
        <f>SUM(R48:R49)</f>
        <v>4008570.0541733233</v>
      </c>
      <c r="S50" s="642">
        <f>R50/R48</f>
        <v>1.0899999999999999</v>
      </c>
    </row>
    <row r="51" spans="1:19" s="612" customFormat="1">
      <c r="A51" s="693"/>
      <c r="B51" s="694" t="s">
        <v>715</v>
      </c>
      <c r="C51" s="695">
        <v>1.2E-2</v>
      </c>
      <c r="D51" s="696">
        <f>D50*C51</f>
        <v>7877.5020451824003</v>
      </c>
      <c r="E51" s="697"/>
      <c r="F51" s="697"/>
      <c r="G51" s="687"/>
      <c r="H51" s="675"/>
      <c r="I51" s="698"/>
      <c r="J51" s="699"/>
      <c r="K51" s="699"/>
      <c r="L51" s="699"/>
      <c r="M51" s="699"/>
      <c r="N51" s="700" t="s">
        <v>716</v>
      </c>
      <c r="O51" s="679">
        <v>2.794E-3</v>
      </c>
      <c r="P51" s="679"/>
      <c r="Q51" s="680"/>
      <c r="R51" s="701">
        <f>R50*O51</f>
        <v>11199.944731360265</v>
      </c>
      <c r="S51" s="702">
        <f>R51/R48</f>
        <v>3.0454599999999998E-3</v>
      </c>
    </row>
    <row r="52" spans="1:19" s="612" customFormat="1">
      <c r="A52" s="703"/>
      <c r="B52" s="704" t="s">
        <v>717</v>
      </c>
      <c r="C52" s="705">
        <v>3.5000000000000003E-2</v>
      </c>
      <c r="D52" s="706">
        <f>C52*D51</f>
        <v>275.71257158138405</v>
      </c>
      <c r="E52" s="707"/>
      <c r="F52" s="707"/>
      <c r="G52" s="687"/>
      <c r="H52" s="675"/>
      <c r="I52" s="688"/>
      <c r="J52" s="689"/>
      <c r="K52" s="689"/>
      <c r="L52" s="689"/>
      <c r="M52" s="689"/>
      <c r="N52" s="650" t="s">
        <v>718</v>
      </c>
      <c r="O52" s="690"/>
      <c r="P52" s="690"/>
      <c r="Q52" s="691"/>
      <c r="R52" s="692">
        <f>SUM(R50:R51)</f>
        <v>4019769.9989046836</v>
      </c>
      <c r="S52" s="642">
        <f>R52/R48</f>
        <v>1.0930454599999999</v>
      </c>
    </row>
    <row r="53" spans="1:19" s="612" customFormat="1">
      <c r="A53" s="708"/>
      <c r="B53" s="709"/>
      <c r="C53" s="710"/>
      <c r="D53" s="711">
        <v>800</v>
      </c>
      <c r="E53" s="712"/>
      <c r="F53" s="712"/>
      <c r="G53" s="687"/>
      <c r="H53" s="675"/>
      <c r="I53" s="698"/>
      <c r="J53" s="699"/>
      <c r="K53" s="699"/>
      <c r="L53" s="699"/>
      <c r="M53" s="699"/>
      <c r="N53" s="700" t="s">
        <v>719</v>
      </c>
      <c r="O53" s="679">
        <v>0.03</v>
      </c>
      <c r="P53" s="679"/>
      <c r="Q53" s="680"/>
      <c r="R53" s="701">
        <f>R52*O53</f>
        <v>120593.0999671405</v>
      </c>
      <c r="S53" s="702">
        <f>R53/R48</f>
        <v>3.2791363799999994E-2</v>
      </c>
    </row>
    <row r="54" spans="1:19" s="612" customFormat="1">
      <c r="A54" s="713"/>
      <c r="C54" s="714" t="s">
        <v>720</v>
      </c>
      <c r="D54" s="667">
        <f>SUM(D51:D53)</f>
        <v>8953.2146167637839</v>
      </c>
      <c r="E54" s="715"/>
      <c r="F54" s="716"/>
      <c r="G54" s="717"/>
      <c r="H54" s="718"/>
      <c r="I54" s="688"/>
      <c r="J54" s="689"/>
      <c r="K54" s="689"/>
      <c r="L54" s="689"/>
      <c r="M54" s="689"/>
      <c r="N54" s="650" t="s">
        <v>721</v>
      </c>
      <c r="O54" s="690"/>
      <c r="P54" s="690"/>
      <c r="Q54" s="691"/>
      <c r="R54" s="692">
        <f>SUM(R52:R53)</f>
        <v>4140363.0988718243</v>
      </c>
      <c r="S54" s="642">
        <f>R54/R48</f>
        <v>1.1258368238000001</v>
      </c>
    </row>
    <row r="55" spans="1:19" s="612" customFormat="1" ht="12.95" customHeight="1">
      <c r="A55" s="719" t="s">
        <v>722</v>
      </c>
      <c r="B55" s="720"/>
      <c r="C55" s="720"/>
      <c r="D55" s="720"/>
      <c r="E55" s="720"/>
      <c r="F55" s="720"/>
      <c r="G55" s="721"/>
      <c r="H55" s="721"/>
      <c r="I55" s="722"/>
      <c r="J55" s="722"/>
      <c r="K55" s="722"/>
      <c r="L55" s="722"/>
      <c r="M55" s="722"/>
      <c r="N55" s="722"/>
      <c r="O55" s="723"/>
      <c r="P55" s="723"/>
      <c r="Q55" s="723"/>
      <c r="R55" s="724"/>
      <c r="S55" s="725"/>
    </row>
    <row r="56" spans="1:19" s="612" customFormat="1">
      <c r="A56" s="726" t="s">
        <v>723</v>
      </c>
      <c r="B56" s="727"/>
      <c r="C56" s="727"/>
      <c r="D56" s="727"/>
      <c r="E56" s="727"/>
      <c r="F56" s="727"/>
      <c r="G56" s="727"/>
      <c r="H56" s="727"/>
      <c r="I56" s="728"/>
      <c r="J56" s="728"/>
      <c r="K56" s="728"/>
      <c r="L56" s="728"/>
      <c r="M56" s="728"/>
      <c r="N56" s="728"/>
      <c r="O56" s="729"/>
      <c r="P56" s="729"/>
      <c r="Q56" s="729"/>
      <c r="R56" s="730"/>
      <c r="S56" s="731"/>
    </row>
    <row r="57" spans="1:19" s="612" customFormat="1" ht="5.0999999999999996" customHeight="1">
      <c r="A57" s="732"/>
      <c r="B57" s="733"/>
      <c r="C57" s="733"/>
      <c r="D57" s="733"/>
      <c r="E57" s="733"/>
      <c r="F57" s="733"/>
      <c r="G57" s="733"/>
      <c r="H57" s="733"/>
      <c r="I57" s="734"/>
      <c r="J57" s="734"/>
      <c r="K57" s="734"/>
      <c r="L57" s="734"/>
      <c r="M57" s="734"/>
      <c r="N57" s="734"/>
      <c r="O57" s="735"/>
      <c r="P57" s="735"/>
      <c r="Q57" s="735"/>
      <c r="R57" s="736"/>
      <c r="S57" s="737"/>
    </row>
    <row r="58" spans="1:19" s="612" customFormat="1">
      <c r="A58" s="738" t="s">
        <v>724</v>
      </c>
      <c r="B58" s="739"/>
      <c r="C58" s="740">
        <f>R48</f>
        <v>3677587.2056635995</v>
      </c>
      <c r="D58" s="741"/>
      <c r="E58" s="741"/>
      <c r="F58" s="612" t="s">
        <v>63</v>
      </c>
      <c r="G58" s="742">
        <f>R49</f>
        <v>330982.84850972396</v>
      </c>
      <c r="H58" s="741"/>
      <c r="I58" s="743" t="s">
        <v>63</v>
      </c>
      <c r="J58" s="744">
        <f>R51</f>
        <v>11199.944731360265</v>
      </c>
      <c r="K58" s="742"/>
      <c r="L58" s="744"/>
      <c r="M58" s="744" t="s">
        <v>63</v>
      </c>
      <c r="N58" s="745">
        <f>R53</f>
        <v>120593.0999671405</v>
      </c>
      <c r="O58" s="745" t="s">
        <v>29</v>
      </c>
      <c r="P58" s="746">
        <f>C58+G58+J58+N58</f>
        <v>4140363.0988718243</v>
      </c>
      <c r="Q58" s="745"/>
      <c r="R58" s="747"/>
      <c r="S58" s="748"/>
    </row>
    <row r="59" spans="1:19" s="612" customFormat="1" ht="5.0999999999999996" customHeight="1">
      <c r="A59" s="738"/>
      <c r="B59" s="739"/>
      <c r="C59" s="740"/>
      <c r="D59" s="741"/>
      <c r="E59" s="741"/>
      <c r="G59" s="742"/>
      <c r="H59" s="741"/>
      <c r="I59" s="743"/>
      <c r="J59" s="744"/>
      <c r="K59" s="742"/>
      <c r="L59" s="744"/>
      <c r="M59" s="744"/>
      <c r="N59" s="745"/>
      <c r="O59" s="745"/>
      <c r="P59" s="746"/>
      <c r="Q59" s="745"/>
      <c r="R59" s="749"/>
      <c r="S59" s="748"/>
    </row>
    <row r="60" spans="1:19" s="612" customFormat="1">
      <c r="A60" s="732" t="s">
        <v>218</v>
      </c>
      <c r="B60" s="733"/>
      <c r="C60" s="733"/>
      <c r="D60" s="733"/>
      <c r="E60" s="733"/>
      <c r="F60" s="733"/>
      <c r="G60" s="733"/>
      <c r="H60" s="733"/>
      <c r="I60" s="734"/>
      <c r="J60" s="734"/>
      <c r="K60" s="734" t="s">
        <v>725</v>
      </c>
      <c r="L60" s="734"/>
      <c r="M60" s="734"/>
      <c r="N60" s="734"/>
      <c r="O60" s="735"/>
      <c r="P60" s="735"/>
      <c r="Q60" s="735"/>
      <c r="R60" s="736"/>
      <c r="S60" s="737"/>
    </row>
    <row r="61" spans="1:19" s="612" customFormat="1">
      <c r="A61" s="1626" t="s">
        <v>726</v>
      </c>
      <c r="B61" s="750" t="s">
        <v>727</v>
      </c>
      <c r="C61" s="750"/>
      <c r="D61" s="1627" t="s">
        <v>65</v>
      </c>
      <c r="E61" s="1627" t="s">
        <v>728</v>
      </c>
      <c r="F61" s="1627"/>
      <c r="G61" s="1627"/>
      <c r="H61" s="741"/>
      <c r="I61" s="743"/>
      <c r="J61" s="743"/>
      <c r="K61" s="1627" t="s">
        <v>726</v>
      </c>
      <c r="L61" s="1627"/>
      <c r="M61" s="751">
        <f>P58</f>
        <v>4140363.0988718243</v>
      </c>
      <c r="N61" s="752"/>
      <c r="O61" s="1627" t="s">
        <v>65</v>
      </c>
      <c r="P61" s="1628">
        <f>M61</f>
        <v>4140363.0988718243</v>
      </c>
      <c r="Q61" s="1629" t="s">
        <v>29</v>
      </c>
      <c r="R61" s="1630">
        <f>M61/M62-P61</f>
        <v>20805.844717948698</v>
      </c>
      <c r="S61" s="1631">
        <f>R61/R54</f>
        <v>5.0251256281406628E-3</v>
      </c>
    </row>
    <row r="62" spans="1:19" s="612" customFormat="1">
      <c r="A62" s="1626"/>
      <c r="B62" s="739" t="s">
        <v>729</v>
      </c>
      <c r="C62" s="739"/>
      <c r="D62" s="1627"/>
      <c r="E62" s="1627"/>
      <c r="F62" s="1627"/>
      <c r="G62" s="1627"/>
      <c r="H62" s="741"/>
      <c r="I62" s="743"/>
      <c r="J62" s="743"/>
      <c r="K62" s="1627"/>
      <c r="L62" s="1627"/>
      <c r="M62" s="753">
        <f>1-0.005</f>
        <v>0.995</v>
      </c>
      <c r="N62" s="742"/>
      <c r="O62" s="1627"/>
      <c r="P62" s="1628"/>
      <c r="Q62" s="1629"/>
      <c r="R62" s="1630"/>
      <c r="S62" s="1631"/>
    </row>
    <row r="63" spans="1:19" ht="6" customHeight="1">
      <c r="A63" s="754"/>
      <c r="B63" s="755"/>
      <c r="C63" s="755"/>
      <c r="D63" s="756"/>
      <c r="E63" s="756"/>
      <c r="F63" s="755"/>
      <c r="G63" s="191"/>
      <c r="H63" s="756"/>
      <c r="I63" s="743"/>
      <c r="J63" s="743"/>
      <c r="K63" s="743"/>
      <c r="M63" s="757"/>
      <c r="N63" s="743"/>
      <c r="O63" s="745"/>
      <c r="P63" s="745"/>
      <c r="Q63" s="745"/>
      <c r="R63" s="747"/>
      <c r="S63" s="748"/>
    </row>
    <row r="64" spans="1:19">
      <c r="A64" s="758" t="s">
        <v>730</v>
      </c>
      <c r="B64" s="727"/>
      <c r="C64" s="727"/>
      <c r="D64" s="759"/>
      <c r="E64" s="759"/>
      <c r="F64" s="727"/>
      <c r="G64" s="760"/>
      <c r="H64" s="759"/>
      <c r="I64" s="761"/>
      <c r="J64" s="761"/>
      <c r="K64" s="761"/>
      <c r="L64" s="762"/>
      <c r="M64" s="763"/>
      <c r="N64" s="761"/>
      <c r="O64" s="764"/>
      <c r="P64" s="764"/>
      <c r="Q64" s="764"/>
      <c r="R64" s="765"/>
      <c r="S64" s="766"/>
    </row>
    <row r="65" spans="1:19" s="612" customFormat="1">
      <c r="A65" s="767" t="s">
        <v>218</v>
      </c>
      <c r="B65" s="768"/>
      <c r="C65" s="768"/>
      <c r="D65" s="769"/>
      <c r="E65" s="769"/>
      <c r="F65" s="756"/>
      <c r="G65" s="770"/>
      <c r="H65" s="756"/>
      <c r="I65" s="743"/>
      <c r="J65" s="743"/>
      <c r="K65" s="771" t="s">
        <v>725</v>
      </c>
      <c r="L65" s="745"/>
      <c r="M65" s="745"/>
      <c r="N65" s="743"/>
      <c r="O65" s="772"/>
      <c r="P65" s="772"/>
      <c r="Q65" s="745"/>
      <c r="R65" s="773"/>
      <c r="S65" s="774"/>
    </row>
    <row r="66" spans="1:19" s="184" customFormat="1" ht="15" customHeight="1">
      <c r="A66" s="775" t="s">
        <v>731</v>
      </c>
      <c r="B66" s="756" t="s">
        <v>732</v>
      </c>
      <c r="C66" s="756" t="s">
        <v>67</v>
      </c>
      <c r="D66" s="776">
        <v>0.02</v>
      </c>
      <c r="E66" s="741"/>
      <c r="F66" s="756"/>
      <c r="G66" s="770"/>
      <c r="H66" s="756"/>
      <c r="I66" s="743"/>
      <c r="J66" s="743"/>
      <c r="K66" s="744">
        <f>O43</f>
        <v>769319.37681419414</v>
      </c>
      <c r="L66" s="744"/>
      <c r="M66" s="745" t="s">
        <v>67</v>
      </c>
      <c r="N66" s="770">
        <v>0.02</v>
      </c>
      <c r="O66" s="772" t="s">
        <v>29</v>
      </c>
      <c r="P66" s="772"/>
      <c r="Q66" s="745"/>
      <c r="R66" s="747">
        <f>K66*N66</f>
        <v>15386.387536283883</v>
      </c>
      <c r="S66" s="777">
        <f>R66/R54</f>
        <v>3.7161927997272511E-3</v>
      </c>
    </row>
    <row r="67" spans="1:19" ht="5.0999999999999996" customHeight="1">
      <c r="A67" s="778"/>
      <c r="B67" s="779"/>
      <c r="C67" s="779"/>
      <c r="D67" s="770"/>
      <c r="E67" s="780"/>
      <c r="F67" s="779"/>
      <c r="G67" s="781"/>
      <c r="H67" s="779"/>
      <c r="I67" s="782"/>
      <c r="J67" s="782"/>
      <c r="K67" s="782"/>
      <c r="L67" s="783"/>
      <c r="M67" s="783"/>
      <c r="N67" s="782"/>
      <c r="O67" s="784"/>
      <c r="P67" s="784"/>
      <c r="Q67" s="783"/>
      <c r="R67" s="785"/>
      <c r="S67" s="786"/>
    </row>
    <row r="68" spans="1:19" s="612" customFormat="1">
      <c r="A68" s="636"/>
      <c r="B68" s="709"/>
      <c r="C68" s="709"/>
      <c r="D68" s="709"/>
      <c r="E68" s="709"/>
      <c r="F68" s="709"/>
      <c r="G68" s="709"/>
      <c r="H68" s="709"/>
      <c r="I68" s="689"/>
      <c r="J68" s="689"/>
      <c r="K68" s="689"/>
      <c r="L68" s="787"/>
      <c r="M68" s="787"/>
      <c r="N68" s="788" t="s">
        <v>733</v>
      </c>
      <c r="O68" s="789">
        <f>S68</f>
        <v>8.7413184278679144E-3</v>
      </c>
      <c r="P68" s="789"/>
      <c r="Q68" s="790"/>
      <c r="R68" s="692">
        <f>SUM(R61:R66)</f>
        <v>36192.232254232578</v>
      </c>
      <c r="S68" s="791">
        <f>R68/R54</f>
        <v>8.7413184278679144E-3</v>
      </c>
    </row>
    <row r="69" spans="1:19" s="612" customFormat="1" ht="15">
      <c r="A69" s="792"/>
      <c r="B69" s="793"/>
      <c r="C69" s="793"/>
      <c r="D69" s="793"/>
      <c r="E69" s="793"/>
      <c r="F69" s="793"/>
      <c r="G69" s="793"/>
      <c r="H69" s="793"/>
      <c r="I69" s="664"/>
      <c r="J69" s="664"/>
      <c r="K69" s="664"/>
      <c r="L69" s="664"/>
      <c r="M69" s="664"/>
      <c r="N69" s="794" t="s">
        <v>734</v>
      </c>
      <c r="O69" s="795">
        <f>S69-1</f>
        <v>0.13567812197465523</v>
      </c>
      <c r="P69" s="795"/>
      <c r="Q69" s="796"/>
      <c r="R69" s="797">
        <f>R54+R68</f>
        <v>4176555.3311260571</v>
      </c>
      <c r="S69" s="798">
        <f>R69/R48</f>
        <v>1.1356781219746552</v>
      </c>
    </row>
    <row r="70" spans="1:19">
      <c r="I70" s="520"/>
      <c r="J70" s="520"/>
      <c r="K70" s="520"/>
      <c r="L70" s="520"/>
      <c r="M70" s="520"/>
      <c r="N70" s="520"/>
      <c r="O70" s="520"/>
      <c r="P70" s="520"/>
      <c r="Q70" s="520"/>
      <c r="R70" s="520"/>
    </row>
    <row r="71" spans="1:19">
      <c r="I71" s="520"/>
      <c r="J71" s="520"/>
      <c r="K71" s="520"/>
      <c r="L71" s="520"/>
      <c r="M71" s="520"/>
      <c r="N71" s="520"/>
      <c r="O71" s="520"/>
      <c r="P71" s="520"/>
      <c r="Q71" s="520"/>
      <c r="R71" s="520"/>
    </row>
    <row r="72" spans="1:19">
      <c r="I72" s="520"/>
      <c r="J72" s="520"/>
      <c r="K72" s="520"/>
      <c r="L72" s="520"/>
      <c r="M72" s="520"/>
      <c r="N72" s="520"/>
      <c r="O72" s="520"/>
      <c r="P72" s="520"/>
      <c r="Q72" s="520"/>
      <c r="R72" s="520"/>
    </row>
    <row r="73" spans="1:19">
      <c r="I73" s="520"/>
      <c r="J73" s="520"/>
      <c r="K73" s="520"/>
      <c r="L73" s="520"/>
      <c r="M73" s="520"/>
      <c r="N73" s="520"/>
      <c r="O73" s="520"/>
      <c r="P73" s="520"/>
      <c r="Q73" s="520"/>
      <c r="R73" s="520"/>
    </row>
  </sheetData>
  <mergeCells count="38">
    <mergeCell ref="P61:P62"/>
    <mergeCell ref="Q61:Q62"/>
    <mergeCell ref="R61:R62"/>
    <mergeCell ref="S61:S62"/>
    <mergeCell ref="O40:Q40"/>
    <mergeCell ref="O41:Q41"/>
    <mergeCell ref="O42:Q42"/>
    <mergeCell ref="O43:Q43"/>
    <mergeCell ref="O61:O62"/>
    <mergeCell ref="H45:K45"/>
    <mergeCell ref="A61:A62"/>
    <mergeCell ref="D61:D62"/>
    <mergeCell ref="E61:G62"/>
    <mergeCell ref="K61:L62"/>
    <mergeCell ref="O39:Q39"/>
    <mergeCell ref="O28:Q28"/>
    <mergeCell ref="O29:Q29"/>
    <mergeCell ref="O30:Q30"/>
    <mergeCell ref="O31:Q31"/>
    <mergeCell ref="O32:Q32"/>
    <mergeCell ref="O33:Q33"/>
    <mergeCell ref="O34:Q34"/>
    <mergeCell ref="O35:Q35"/>
    <mergeCell ref="O36:Q36"/>
    <mergeCell ref="O37:Q37"/>
    <mergeCell ref="O38:Q38"/>
    <mergeCell ref="O27:Q27"/>
    <mergeCell ref="C5:M6"/>
    <mergeCell ref="O17:Q17"/>
    <mergeCell ref="O18:Q18"/>
    <mergeCell ref="O19:Q19"/>
    <mergeCell ref="O20:Q20"/>
    <mergeCell ref="O21:Q21"/>
    <mergeCell ref="O22:Q22"/>
    <mergeCell ref="O23:Q23"/>
    <mergeCell ref="O24:Q24"/>
    <mergeCell ref="O25:Q25"/>
    <mergeCell ref="O26:Q26"/>
  </mergeCells>
  <printOptions horizontalCentered="1"/>
  <pageMargins left="0.39370078740157483" right="0.39370078740157483" top="0.39370078740157483" bottom="0.59055118110236227" header="0" footer="0"/>
  <pageSetup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I27" sqref="I27"/>
    </sheetView>
  </sheetViews>
  <sheetFormatPr baseColWidth="10" defaultRowHeight="12.75"/>
  <cols>
    <col min="1" max="1" width="3.7109375" style="177" customWidth="1"/>
    <col min="2" max="2" width="12.7109375" style="177" customWidth="1"/>
    <col min="3" max="3" width="13.7109375" style="177" customWidth="1"/>
    <col min="4" max="4" width="14.7109375" style="177" customWidth="1"/>
    <col min="5" max="5" width="8.7109375" style="177" customWidth="1"/>
    <col min="6" max="7" width="12.7109375" style="177" customWidth="1"/>
    <col min="8" max="8" width="3.7109375" style="177" customWidth="1"/>
    <col min="9" max="9" width="9.7109375" style="177" customWidth="1"/>
    <col min="10" max="12" width="12.7109375" style="177" customWidth="1"/>
    <col min="13" max="13" width="8.7109375" style="177" customWidth="1"/>
    <col min="14" max="14" width="12.7109375" style="177" customWidth="1"/>
    <col min="15" max="256" width="11.42578125" style="177"/>
    <col min="257" max="257" width="3.7109375" style="177" customWidth="1"/>
    <col min="258" max="258" width="12.7109375" style="177" customWidth="1"/>
    <col min="259" max="259" width="13.7109375" style="177" customWidth="1"/>
    <col min="260" max="260" width="14.7109375" style="177" customWidth="1"/>
    <col min="261" max="261" width="8.7109375" style="177" customWidth="1"/>
    <col min="262" max="263" width="12.7109375" style="177" customWidth="1"/>
    <col min="264" max="264" width="3.7109375" style="177" customWidth="1"/>
    <col min="265" max="265" width="9.7109375" style="177" customWidth="1"/>
    <col min="266" max="268" width="12.7109375" style="177" customWidth="1"/>
    <col min="269" max="269" width="8.7109375" style="177" customWidth="1"/>
    <col min="270" max="270" width="12.7109375" style="177" customWidth="1"/>
    <col min="271" max="512" width="11.42578125" style="177"/>
    <col min="513" max="513" width="3.7109375" style="177" customWidth="1"/>
    <col min="514" max="514" width="12.7109375" style="177" customWidth="1"/>
    <col min="515" max="515" width="13.7109375" style="177" customWidth="1"/>
    <col min="516" max="516" width="14.7109375" style="177" customWidth="1"/>
    <col min="517" max="517" width="8.7109375" style="177" customWidth="1"/>
    <col min="518" max="519" width="12.7109375" style="177" customWidth="1"/>
    <col min="520" max="520" width="3.7109375" style="177" customWidth="1"/>
    <col min="521" max="521" width="9.7109375" style="177" customWidth="1"/>
    <col min="522" max="524" width="12.7109375" style="177" customWidth="1"/>
    <col min="525" max="525" width="8.7109375" style="177" customWidth="1"/>
    <col min="526" max="526" width="12.7109375" style="177" customWidth="1"/>
    <col min="527" max="768" width="11.42578125" style="177"/>
    <col min="769" max="769" width="3.7109375" style="177" customWidth="1"/>
    <col min="770" max="770" width="12.7109375" style="177" customWidth="1"/>
    <col min="771" max="771" width="13.7109375" style="177" customWidth="1"/>
    <col min="772" max="772" width="14.7109375" style="177" customWidth="1"/>
    <col min="773" max="773" width="8.7109375" style="177" customWidth="1"/>
    <col min="774" max="775" width="12.7109375" style="177" customWidth="1"/>
    <col min="776" max="776" width="3.7109375" style="177" customWidth="1"/>
    <col min="777" max="777" width="9.7109375" style="177" customWidth="1"/>
    <col min="778" max="780" width="12.7109375" style="177" customWidth="1"/>
    <col min="781" max="781" width="8.7109375" style="177" customWidth="1"/>
    <col min="782" max="782" width="12.7109375" style="177" customWidth="1"/>
    <col min="783" max="1024" width="11.42578125" style="177"/>
    <col min="1025" max="1025" width="3.7109375" style="177" customWidth="1"/>
    <col min="1026" max="1026" width="12.7109375" style="177" customWidth="1"/>
    <col min="1027" max="1027" width="13.7109375" style="177" customWidth="1"/>
    <col min="1028" max="1028" width="14.7109375" style="177" customWidth="1"/>
    <col min="1029" max="1029" width="8.7109375" style="177" customWidth="1"/>
    <col min="1030" max="1031" width="12.7109375" style="177" customWidth="1"/>
    <col min="1032" max="1032" width="3.7109375" style="177" customWidth="1"/>
    <col min="1033" max="1033" width="9.7109375" style="177" customWidth="1"/>
    <col min="1034" max="1036" width="12.7109375" style="177" customWidth="1"/>
    <col min="1037" max="1037" width="8.7109375" style="177" customWidth="1"/>
    <col min="1038" max="1038" width="12.7109375" style="177" customWidth="1"/>
    <col min="1039" max="1280" width="11.42578125" style="177"/>
    <col min="1281" max="1281" width="3.7109375" style="177" customWidth="1"/>
    <col min="1282" max="1282" width="12.7109375" style="177" customWidth="1"/>
    <col min="1283" max="1283" width="13.7109375" style="177" customWidth="1"/>
    <col min="1284" max="1284" width="14.7109375" style="177" customWidth="1"/>
    <col min="1285" max="1285" width="8.7109375" style="177" customWidth="1"/>
    <col min="1286" max="1287" width="12.7109375" style="177" customWidth="1"/>
    <col min="1288" max="1288" width="3.7109375" style="177" customWidth="1"/>
    <col min="1289" max="1289" width="9.7109375" style="177" customWidth="1"/>
    <col min="1290" max="1292" width="12.7109375" style="177" customWidth="1"/>
    <col min="1293" max="1293" width="8.7109375" style="177" customWidth="1"/>
    <col min="1294" max="1294" width="12.7109375" style="177" customWidth="1"/>
    <col min="1295" max="1536" width="11.42578125" style="177"/>
    <col min="1537" max="1537" width="3.7109375" style="177" customWidth="1"/>
    <col min="1538" max="1538" width="12.7109375" style="177" customWidth="1"/>
    <col min="1539" max="1539" width="13.7109375" style="177" customWidth="1"/>
    <col min="1540" max="1540" width="14.7109375" style="177" customWidth="1"/>
    <col min="1541" max="1541" width="8.7109375" style="177" customWidth="1"/>
    <col min="1542" max="1543" width="12.7109375" style="177" customWidth="1"/>
    <col min="1544" max="1544" width="3.7109375" style="177" customWidth="1"/>
    <col min="1545" max="1545" width="9.7109375" style="177" customWidth="1"/>
    <col min="1546" max="1548" width="12.7109375" style="177" customWidth="1"/>
    <col min="1549" max="1549" width="8.7109375" style="177" customWidth="1"/>
    <col min="1550" max="1550" width="12.7109375" style="177" customWidth="1"/>
    <col min="1551" max="1792" width="11.42578125" style="177"/>
    <col min="1793" max="1793" width="3.7109375" style="177" customWidth="1"/>
    <col min="1794" max="1794" width="12.7109375" style="177" customWidth="1"/>
    <col min="1795" max="1795" width="13.7109375" style="177" customWidth="1"/>
    <col min="1796" max="1796" width="14.7109375" style="177" customWidth="1"/>
    <col min="1797" max="1797" width="8.7109375" style="177" customWidth="1"/>
    <col min="1798" max="1799" width="12.7109375" style="177" customWidth="1"/>
    <col min="1800" max="1800" width="3.7109375" style="177" customWidth="1"/>
    <col min="1801" max="1801" width="9.7109375" style="177" customWidth="1"/>
    <col min="1802" max="1804" width="12.7109375" style="177" customWidth="1"/>
    <col min="1805" max="1805" width="8.7109375" style="177" customWidth="1"/>
    <col min="1806" max="1806" width="12.7109375" style="177" customWidth="1"/>
    <col min="1807" max="2048" width="11.42578125" style="177"/>
    <col min="2049" max="2049" width="3.7109375" style="177" customWidth="1"/>
    <col min="2050" max="2050" width="12.7109375" style="177" customWidth="1"/>
    <col min="2051" max="2051" width="13.7109375" style="177" customWidth="1"/>
    <col min="2052" max="2052" width="14.7109375" style="177" customWidth="1"/>
    <col min="2053" max="2053" width="8.7109375" style="177" customWidth="1"/>
    <col min="2054" max="2055" width="12.7109375" style="177" customWidth="1"/>
    <col min="2056" max="2056" width="3.7109375" style="177" customWidth="1"/>
    <col min="2057" max="2057" width="9.7109375" style="177" customWidth="1"/>
    <col min="2058" max="2060" width="12.7109375" style="177" customWidth="1"/>
    <col min="2061" max="2061" width="8.7109375" style="177" customWidth="1"/>
    <col min="2062" max="2062" width="12.7109375" style="177" customWidth="1"/>
    <col min="2063" max="2304" width="11.42578125" style="177"/>
    <col min="2305" max="2305" width="3.7109375" style="177" customWidth="1"/>
    <col min="2306" max="2306" width="12.7109375" style="177" customWidth="1"/>
    <col min="2307" max="2307" width="13.7109375" style="177" customWidth="1"/>
    <col min="2308" max="2308" width="14.7109375" style="177" customWidth="1"/>
    <col min="2309" max="2309" width="8.7109375" style="177" customWidth="1"/>
    <col min="2310" max="2311" width="12.7109375" style="177" customWidth="1"/>
    <col min="2312" max="2312" width="3.7109375" style="177" customWidth="1"/>
    <col min="2313" max="2313" width="9.7109375" style="177" customWidth="1"/>
    <col min="2314" max="2316" width="12.7109375" style="177" customWidth="1"/>
    <col min="2317" max="2317" width="8.7109375" style="177" customWidth="1"/>
    <col min="2318" max="2318" width="12.7109375" style="177" customWidth="1"/>
    <col min="2319" max="2560" width="11.42578125" style="177"/>
    <col min="2561" max="2561" width="3.7109375" style="177" customWidth="1"/>
    <col min="2562" max="2562" width="12.7109375" style="177" customWidth="1"/>
    <col min="2563" max="2563" width="13.7109375" style="177" customWidth="1"/>
    <col min="2564" max="2564" width="14.7109375" style="177" customWidth="1"/>
    <col min="2565" max="2565" width="8.7109375" style="177" customWidth="1"/>
    <col min="2566" max="2567" width="12.7109375" style="177" customWidth="1"/>
    <col min="2568" max="2568" width="3.7109375" style="177" customWidth="1"/>
    <col min="2569" max="2569" width="9.7109375" style="177" customWidth="1"/>
    <col min="2570" max="2572" width="12.7109375" style="177" customWidth="1"/>
    <col min="2573" max="2573" width="8.7109375" style="177" customWidth="1"/>
    <col min="2574" max="2574" width="12.7109375" style="177" customWidth="1"/>
    <col min="2575" max="2816" width="11.42578125" style="177"/>
    <col min="2817" max="2817" width="3.7109375" style="177" customWidth="1"/>
    <col min="2818" max="2818" width="12.7109375" style="177" customWidth="1"/>
    <col min="2819" max="2819" width="13.7109375" style="177" customWidth="1"/>
    <col min="2820" max="2820" width="14.7109375" style="177" customWidth="1"/>
    <col min="2821" max="2821" width="8.7109375" style="177" customWidth="1"/>
    <col min="2822" max="2823" width="12.7109375" style="177" customWidth="1"/>
    <col min="2824" max="2824" width="3.7109375" style="177" customWidth="1"/>
    <col min="2825" max="2825" width="9.7109375" style="177" customWidth="1"/>
    <col min="2826" max="2828" width="12.7109375" style="177" customWidth="1"/>
    <col min="2829" max="2829" width="8.7109375" style="177" customWidth="1"/>
    <col min="2830" max="2830" width="12.7109375" style="177" customWidth="1"/>
    <col min="2831" max="3072" width="11.42578125" style="177"/>
    <col min="3073" max="3073" width="3.7109375" style="177" customWidth="1"/>
    <col min="3074" max="3074" width="12.7109375" style="177" customWidth="1"/>
    <col min="3075" max="3075" width="13.7109375" style="177" customWidth="1"/>
    <col min="3076" max="3076" width="14.7109375" style="177" customWidth="1"/>
    <col min="3077" max="3077" width="8.7109375" style="177" customWidth="1"/>
    <col min="3078" max="3079" width="12.7109375" style="177" customWidth="1"/>
    <col min="3080" max="3080" width="3.7109375" style="177" customWidth="1"/>
    <col min="3081" max="3081" width="9.7109375" style="177" customWidth="1"/>
    <col min="3082" max="3084" width="12.7109375" style="177" customWidth="1"/>
    <col min="3085" max="3085" width="8.7109375" style="177" customWidth="1"/>
    <col min="3086" max="3086" width="12.7109375" style="177" customWidth="1"/>
    <col min="3087" max="3328" width="11.42578125" style="177"/>
    <col min="3329" max="3329" width="3.7109375" style="177" customWidth="1"/>
    <col min="3330" max="3330" width="12.7109375" style="177" customWidth="1"/>
    <col min="3331" max="3331" width="13.7109375" style="177" customWidth="1"/>
    <col min="3332" max="3332" width="14.7109375" style="177" customWidth="1"/>
    <col min="3333" max="3333" width="8.7109375" style="177" customWidth="1"/>
    <col min="3334" max="3335" width="12.7109375" style="177" customWidth="1"/>
    <col min="3336" max="3336" width="3.7109375" style="177" customWidth="1"/>
    <col min="3337" max="3337" width="9.7109375" style="177" customWidth="1"/>
    <col min="3338" max="3340" width="12.7109375" style="177" customWidth="1"/>
    <col min="3341" max="3341" width="8.7109375" style="177" customWidth="1"/>
    <col min="3342" max="3342" width="12.7109375" style="177" customWidth="1"/>
    <col min="3343" max="3584" width="11.42578125" style="177"/>
    <col min="3585" max="3585" width="3.7109375" style="177" customWidth="1"/>
    <col min="3586" max="3586" width="12.7109375" style="177" customWidth="1"/>
    <col min="3587" max="3587" width="13.7109375" style="177" customWidth="1"/>
    <col min="3588" max="3588" width="14.7109375" style="177" customWidth="1"/>
    <col min="3589" max="3589" width="8.7109375" style="177" customWidth="1"/>
    <col min="3590" max="3591" width="12.7109375" style="177" customWidth="1"/>
    <col min="3592" max="3592" width="3.7109375" style="177" customWidth="1"/>
    <col min="3593" max="3593" width="9.7109375" style="177" customWidth="1"/>
    <col min="3594" max="3596" width="12.7109375" style="177" customWidth="1"/>
    <col min="3597" max="3597" width="8.7109375" style="177" customWidth="1"/>
    <col min="3598" max="3598" width="12.7109375" style="177" customWidth="1"/>
    <col min="3599" max="3840" width="11.42578125" style="177"/>
    <col min="3841" max="3841" width="3.7109375" style="177" customWidth="1"/>
    <col min="3842" max="3842" width="12.7109375" style="177" customWidth="1"/>
    <col min="3843" max="3843" width="13.7109375" style="177" customWidth="1"/>
    <col min="3844" max="3844" width="14.7109375" style="177" customWidth="1"/>
    <col min="3845" max="3845" width="8.7109375" style="177" customWidth="1"/>
    <col min="3846" max="3847" width="12.7109375" style="177" customWidth="1"/>
    <col min="3848" max="3848" width="3.7109375" style="177" customWidth="1"/>
    <col min="3849" max="3849" width="9.7109375" style="177" customWidth="1"/>
    <col min="3850" max="3852" width="12.7109375" style="177" customWidth="1"/>
    <col min="3853" max="3853" width="8.7109375" style="177" customWidth="1"/>
    <col min="3854" max="3854" width="12.7109375" style="177" customWidth="1"/>
    <col min="3855" max="4096" width="11.42578125" style="177"/>
    <col min="4097" max="4097" width="3.7109375" style="177" customWidth="1"/>
    <col min="4098" max="4098" width="12.7109375" style="177" customWidth="1"/>
    <col min="4099" max="4099" width="13.7109375" style="177" customWidth="1"/>
    <col min="4100" max="4100" width="14.7109375" style="177" customWidth="1"/>
    <col min="4101" max="4101" width="8.7109375" style="177" customWidth="1"/>
    <col min="4102" max="4103" width="12.7109375" style="177" customWidth="1"/>
    <col min="4104" max="4104" width="3.7109375" style="177" customWidth="1"/>
    <col min="4105" max="4105" width="9.7109375" style="177" customWidth="1"/>
    <col min="4106" max="4108" width="12.7109375" style="177" customWidth="1"/>
    <col min="4109" max="4109" width="8.7109375" style="177" customWidth="1"/>
    <col min="4110" max="4110" width="12.7109375" style="177" customWidth="1"/>
    <col min="4111" max="4352" width="11.42578125" style="177"/>
    <col min="4353" max="4353" width="3.7109375" style="177" customWidth="1"/>
    <col min="4354" max="4354" width="12.7109375" style="177" customWidth="1"/>
    <col min="4355" max="4355" width="13.7109375" style="177" customWidth="1"/>
    <col min="4356" max="4356" width="14.7109375" style="177" customWidth="1"/>
    <col min="4357" max="4357" width="8.7109375" style="177" customWidth="1"/>
    <col min="4358" max="4359" width="12.7109375" style="177" customWidth="1"/>
    <col min="4360" max="4360" width="3.7109375" style="177" customWidth="1"/>
    <col min="4361" max="4361" width="9.7109375" style="177" customWidth="1"/>
    <col min="4362" max="4364" width="12.7109375" style="177" customWidth="1"/>
    <col min="4365" max="4365" width="8.7109375" style="177" customWidth="1"/>
    <col min="4366" max="4366" width="12.7109375" style="177" customWidth="1"/>
    <col min="4367" max="4608" width="11.42578125" style="177"/>
    <col min="4609" max="4609" width="3.7109375" style="177" customWidth="1"/>
    <col min="4610" max="4610" width="12.7109375" style="177" customWidth="1"/>
    <col min="4611" max="4611" width="13.7109375" style="177" customWidth="1"/>
    <col min="4612" max="4612" width="14.7109375" style="177" customWidth="1"/>
    <col min="4613" max="4613" width="8.7109375" style="177" customWidth="1"/>
    <col min="4614" max="4615" width="12.7109375" style="177" customWidth="1"/>
    <col min="4616" max="4616" width="3.7109375" style="177" customWidth="1"/>
    <col min="4617" max="4617" width="9.7109375" style="177" customWidth="1"/>
    <col min="4618" max="4620" width="12.7109375" style="177" customWidth="1"/>
    <col min="4621" max="4621" width="8.7109375" style="177" customWidth="1"/>
    <col min="4622" max="4622" width="12.7109375" style="177" customWidth="1"/>
    <col min="4623" max="4864" width="11.42578125" style="177"/>
    <col min="4865" max="4865" width="3.7109375" style="177" customWidth="1"/>
    <col min="4866" max="4866" width="12.7109375" style="177" customWidth="1"/>
    <col min="4867" max="4867" width="13.7109375" style="177" customWidth="1"/>
    <col min="4868" max="4868" width="14.7109375" style="177" customWidth="1"/>
    <col min="4869" max="4869" width="8.7109375" style="177" customWidth="1"/>
    <col min="4870" max="4871" width="12.7109375" style="177" customWidth="1"/>
    <col min="4872" max="4872" width="3.7109375" style="177" customWidth="1"/>
    <col min="4873" max="4873" width="9.7109375" style="177" customWidth="1"/>
    <col min="4874" max="4876" width="12.7109375" style="177" customWidth="1"/>
    <col min="4877" max="4877" width="8.7109375" style="177" customWidth="1"/>
    <col min="4878" max="4878" width="12.7109375" style="177" customWidth="1"/>
    <col min="4879" max="5120" width="11.42578125" style="177"/>
    <col min="5121" max="5121" width="3.7109375" style="177" customWidth="1"/>
    <col min="5122" max="5122" width="12.7109375" style="177" customWidth="1"/>
    <col min="5123" max="5123" width="13.7109375" style="177" customWidth="1"/>
    <col min="5124" max="5124" width="14.7109375" style="177" customWidth="1"/>
    <col min="5125" max="5125" width="8.7109375" style="177" customWidth="1"/>
    <col min="5126" max="5127" width="12.7109375" style="177" customWidth="1"/>
    <col min="5128" max="5128" width="3.7109375" style="177" customWidth="1"/>
    <col min="5129" max="5129" width="9.7109375" style="177" customWidth="1"/>
    <col min="5130" max="5132" width="12.7109375" style="177" customWidth="1"/>
    <col min="5133" max="5133" width="8.7109375" style="177" customWidth="1"/>
    <col min="5134" max="5134" width="12.7109375" style="177" customWidth="1"/>
    <col min="5135" max="5376" width="11.42578125" style="177"/>
    <col min="5377" max="5377" width="3.7109375" style="177" customWidth="1"/>
    <col min="5378" max="5378" width="12.7109375" style="177" customWidth="1"/>
    <col min="5379" max="5379" width="13.7109375" style="177" customWidth="1"/>
    <col min="5380" max="5380" width="14.7109375" style="177" customWidth="1"/>
    <col min="5381" max="5381" width="8.7109375" style="177" customWidth="1"/>
    <col min="5382" max="5383" width="12.7109375" style="177" customWidth="1"/>
    <col min="5384" max="5384" width="3.7109375" style="177" customWidth="1"/>
    <col min="5385" max="5385" width="9.7109375" style="177" customWidth="1"/>
    <col min="5386" max="5388" width="12.7109375" style="177" customWidth="1"/>
    <col min="5389" max="5389" width="8.7109375" style="177" customWidth="1"/>
    <col min="5390" max="5390" width="12.7109375" style="177" customWidth="1"/>
    <col min="5391" max="5632" width="11.42578125" style="177"/>
    <col min="5633" max="5633" width="3.7109375" style="177" customWidth="1"/>
    <col min="5634" max="5634" width="12.7109375" style="177" customWidth="1"/>
    <col min="5635" max="5635" width="13.7109375" style="177" customWidth="1"/>
    <col min="5636" max="5636" width="14.7109375" style="177" customWidth="1"/>
    <col min="5637" max="5637" width="8.7109375" style="177" customWidth="1"/>
    <col min="5638" max="5639" width="12.7109375" style="177" customWidth="1"/>
    <col min="5640" max="5640" width="3.7109375" style="177" customWidth="1"/>
    <col min="5641" max="5641" width="9.7109375" style="177" customWidth="1"/>
    <col min="5642" max="5644" width="12.7109375" style="177" customWidth="1"/>
    <col min="5645" max="5645" width="8.7109375" style="177" customWidth="1"/>
    <col min="5646" max="5646" width="12.7109375" style="177" customWidth="1"/>
    <col min="5647" max="5888" width="11.42578125" style="177"/>
    <col min="5889" max="5889" width="3.7109375" style="177" customWidth="1"/>
    <col min="5890" max="5890" width="12.7109375" style="177" customWidth="1"/>
    <col min="5891" max="5891" width="13.7109375" style="177" customWidth="1"/>
    <col min="5892" max="5892" width="14.7109375" style="177" customWidth="1"/>
    <col min="5893" max="5893" width="8.7109375" style="177" customWidth="1"/>
    <col min="5894" max="5895" width="12.7109375" style="177" customWidth="1"/>
    <col min="5896" max="5896" width="3.7109375" style="177" customWidth="1"/>
    <col min="5897" max="5897" width="9.7109375" style="177" customWidth="1"/>
    <col min="5898" max="5900" width="12.7109375" style="177" customWidth="1"/>
    <col min="5901" max="5901" width="8.7109375" style="177" customWidth="1"/>
    <col min="5902" max="5902" width="12.7109375" style="177" customWidth="1"/>
    <col min="5903" max="6144" width="11.42578125" style="177"/>
    <col min="6145" max="6145" width="3.7109375" style="177" customWidth="1"/>
    <col min="6146" max="6146" width="12.7109375" style="177" customWidth="1"/>
    <col min="6147" max="6147" width="13.7109375" style="177" customWidth="1"/>
    <col min="6148" max="6148" width="14.7109375" style="177" customWidth="1"/>
    <col min="6149" max="6149" width="8.7109375" style="177" customWidth="1"/>
    <col min="6150" max="6151" width="12.7109375" style="177" customWidth="1"/>
    <col min="6152" max="6152" width="3.7109375" style="177" customWidth="1"/>
    <col min="6153" max="6153" width="9.7109375" style="177" customWidth="1"/>
    <col min="6154" max="6156" width="12.7109375" style="177" customWidth="1"/>
    <col min="6157" max="6157" width="8.7109375" style="177" customWidth="1"/>
    <col min="6158" max="6158" width="12.7109375" style="177" customWidth="1"/>
    <col min="6159" max="6400" width="11.42578125" style="177"/>
    <col min="6401" max="6401" width="3.7109375" style="177" customWidth="1"/>
    <col min="6402" max="6402" width="12.7109375" style="177" customWidth="1"/>
    <col min="6403" max="6403" width="13.7109375" style="177" customWidth="1"/>
    <col min="6404" max="6404" width="14.7109375" style="177" customWidth="1"/>
    <col min="6405" max="6405" width="8.7109375" style="177" customWidth="1"/>
    <col min="6406" max="6407" width="12.7109375" style="177" customWidth="1"/>
    <col min="6408" max="6408" width="3.7109375" style="177" customWidth="1"/>
    <col min="6409" max="6409" width="9.7109375" style="177" customWidth="1"/>
    <col min="6410" max="6412" width="12.7109375" style="177" customWidth="1"/>
    <col min="6413" max="6413" width="8.7109375" style="177" customWidth="1"/>
    <col min="6414" max="6414" width="12.7109375" style="177" customWidth="1"/>
    <col min="6415" max="6656" width="11.42578125" style="177"/>
    <col min="6657" max="6657" width="3.7109375" style="177" customWidth="1"/>
    <col min="6658" max="6658" width="12.7109375" style="177" customWidth="1"/>
    <col min="6659" max="6659" width="13.7109375" style="177" customWidth="1"/>
    <col min="6660" max="6660" width="14.7109375" style="177" customWidth="1"/>
    <col min="6661" max="6661" width="8.7109375" style="177" customWidth="1"/>
    <col min="6662" max="6663" width="12.7109375" style="177" customWidth="1"/>
    <col min="6664" max="6664" width="3.7109375" style="177" customWidth="1"/>
    <col min="6665" max="6665" width="9.7109375" style="177" customWidth="1"/>
    <col min="6666" max="6668" width="12.7109375" style="177" customWidth="1"/>
    <col min="6669" max="6669" width="8.7109375" style="177" customWidth="1"/>
    <col min="6670" max="6670" width="12.7109375" style="177" customWidth="1"/>
    <col min="6671" max="6912" width="11.42578125" style="177"/>
    <col min="6913" max="6913" width="3.7109375" style="177" customWidth="1"/>
    <col min="6914" max="6914" width="12.7109375" style="177" customWidth="1"/>
    <col min="6915" max="6915" width="13.7109375" style="177" customWidth="1"/>
    <col min="6916" max="6916" width="14.7109375" style="177" customWidth="1"/>
    <col min="6917" max="6917" width="8.7109375" style="177" customWidth="1"/>
    <col min="6918" max="6919" width="12.7109375" style="177" customWidth="1"/>
    <col min="6920" max="6920" width="3.7109375" style="177" customWidth="1"/>
    <col min="6921" max="6921" width="9.7109375" style="177" customWidth="1"/>
    <col min="6922" max="6924" width="12.7109375" style="177" customWidth="1"/>
    <col min="6925" max="6925" width="8.7109375" style="177" customWidth="1"/>
    <col min="6926" max="6926" width="12.7109375" style="177" customWidth="1"/>
    <col min="6927" max="7168" width="11.42578125" style="177"/>
    <col min="7169" max="7169" width="3.7109375" style="177" customWidth="1"/>
    <col min="7170" max="7170" width="12.7109375" style="177" customWidth="1"/>
    <col min="7171" max="7171" width="13.7109375" style="177" customWidth="1"/>
    <col min="7172" max="7172" width="14.7109375" style="177" customWidth="1"/>
    <col min="7173" max="7173" width="8.7109375" style="177" customWidth="1"/>
    <col min="7174" max="7175" width="12.7109375" style="177" customWidth="1"/>
    <col min="7176" max="7176" width="3.7109375" style="177" customWidth="1"/>
    <col min="7177" max="7177" width="9.7109375" style="177" customWidth="1"/>
    <col min="7178" max="7180" width="12.7109375" style="177" customWidth="1"/>
    <col min="7181" max="7181" width="8.7109375" style="177" customWidth="1"/>
    <col min="7182" max="7182" width="12.7109375" style="177" customWidth="1"/>
    <col min="7183" max="7424" width="11.42578125" style="177"/>
    <col min="7425" max="7425" width="3.7109375" style="177" customWidth="1"/>
    <col min="7426" max="7426" width="12.7109375" style="177" customWidth="1"/>
    <col min="7427" max="7427" width="13.7109375" style="177" customWidth="1"/>
    <col min="7428" max="7428" width="14.7109375" style="177" customWidth="1"/>
    <col min="7429" max="7429" width="8.7109375" style="177" customWidth="1"/>
    <col min="7430" max="7431" width="12.7109375" style="177" customWidth="1"/>
    <col min="7432" max="7432" width="3.7109375" style="177" customWidth="1"/>
    <col min="7433" max="7433" width="9.7109375" style="177" customWidth="1"/>
    <col min="7434" max="7436" width="12.7109375" style="177" customWidth="1"/>
    <col min="7437" max="7437" width="8.7109375" style="177" customWidth="1"/>
    <col min="7438" max="7438" width="12.7109375" style="177" customWidth="1"/>
    <col min="7439" max="7680" width="11.42578125" style="177"/>
    <col min="7681" max="7681" width="3.7109375" style="177" customWidth="1"/>
    <col min="7682" max="7682" width="12.7109375" style="177" customWidth="1"/>
    <col min="7683" max="7683" width="13.7109375" style="177" customWidth="1"/>
    <col min="7684" max="7684" width="14.7109375" style="177" customWidth="1"/>
    <col min="7685" max="7685" width="8.7109375" style="177" customWidth="1"/>
    <col min="7686" max="7687" width="12.7109375" style="177" customWidth="1"/>
    <col min="7688" max="7688" width="3.7109375" style="177" customWidth="1"/>
    <col min="7689" max="7689" width="9.7109375" style="177" customWidth="1"/>
    <col min="7690" max="7692" width="12.7109375" style="177" customWidth="1"/>
    <col min="7693" max="7693" width="8.7109375" style="177" customWidth="1"/>
    <col min="7694" max="7694" width="12.7109375" style="177" customWidth="1"/>
    <col min="7695" max="7936" width="11.42578125" style="177"/>
    <col min="7937" max="7937" width="3.7109375" style="177" customWidth="1"/>
    <col min="7938" max="7938" width="12.7109375" style="177" customWidth="1"/>
    <col min="7939" max="7939" width="13.7109375" style="177" customWidth="1"/>
    <col min="7940" max="7940" width="14.7109375" style="177" customWidth="1"/>
    <col min="7941" max="7941" width="8.7109375" style="177" customWidth="1"/>
    <col min="7942" max="7943" width="12.7109375" style="177" customWidth="1"/>
    <col min="7944" max="7944" width="3.7109375" style="177" customWidth="1"/>
    <col min="7945" max="7945" width="9.7109375" style="177" customWidth="1"/>
    <col min="7946" max="7948" width="12.7109375" style="177" customWidth="1"/>
    <col min="7949" max="7949" width="8.7109375" style="177" customWidth="1"/>
    <col min="7950" max="7950" width="12.7109375" style="177" customWidth="1"/>
    <col min="7951" max="8192" width="11.42578125" style="177"/>
    <col min="8193" max="8193" width="3.7109375" style="177" customWidth="1"/>
    <col min="8194" max="8194" width="12.7109375" style="177" customWidth="1"/>
    <col min="8195" max="8195" width="13.7109375" style="177" customWidth="1"/>
    <col min="8196" max="8196" width="14.7109375" style="177" customWidth="1"/>
    <col min="8197" max="8197" width="8.7109375" style="177" customWidth="1"/>
    <col min="8198" max="8199" width="12.7109375" style="177" customWidth="1"/>
    <col min="8200" max="8200" width="3.7109375" style="177" customWidth="1"/>
    <col min="8201" max="8201" width="9.7109375" style="177" customWidth="1"/>
    <col min="8202" max="8204" width="12.7109375" style="177" customWidth="1"/>
    <col min="8205" max="8205" width="8.7109375" style="177" customWidth="1"/>
    <col min="8206" max="8206" width="12.7109375" style="177" customWidth="1"/>
    <col min="8207" max="8448" width="11.42578125" style="177"/>
    <col min="8449" max="8449" width="3.7109375" style="177" customWidth="1"/>
    <col min="8450" max="8450" width="12.7109375" style="177" customWidth="1"/>
    <col min="8451" max="8451" width="13.7109375" style="177" customWidth="1"/>
    <col min="8452" max="8452" width="14.7109375" style="177" customWidth="1"/>
    <col min="8453" max="8453" width="8.7109375" style="177" customWidth="1"/>
    <col min="8454" max="8455" width="12.7109375" style="177" customWidth="1"/>
    <col min="8456" max="8456" width="3.7109375" style="177" customWidth="1"/>
    <col min="8457" max="8457" width="9.7109375" style="177" customWidth="1"/>
    <col min="8458" max="8460" width="12.7109375" style="177" customWidth="1"/>
    <col min="8461" max="8461" width="8.7109375" style="177" customWidth="1"/>
    <col min="8462" max="8462" width="12.7109375" style="177" customWidth="1"/>
    <col min="8463" max="8704" width="11.42578125" style="177"/>
    <col min="8705" max="8705" width="3.7109375" style="177" customWidth="1"/>
    <col min="8706" max="8706" width="12.7109375" style="177" customWidth="1"/>
    <col min="8707" max="8707" width="13.7109375" style="177" customWidth="1"/>
    <col min="8708" max="8708" width="14.7109375" style="177" customWidth="1"/>
    <col min="8709" max="8709" width="8.7109375" style="177" customWidth="1"/>
    <col min="8710" max="8711" width="12.7109375" style="177" customWidth="1"/>
    <col min="8712" max="8712" width="3.7109375" style="177" customWidth="1"/>
    <col min="8713" max="8713" width="9.7109375" style="177" customWidth="1"/>
    <col min="8714" max="8716" width="12.7109375" style="177" customWidth="1"/>
    <col min="8717" max="8717" width="8.7109375" style="177" customWidth="1"/>
    <col min="8718" max="8718" width="12.7109375" style="177" customWidth="1"/>
    <col min="8719" max="8960" width="11.42578125" style="177"/>
    <col min="8961" max="8961" width="3.7109375" style="177" customWidth="1"/>
    <col min="8962" max="8962" width="12.7109375" style="177" customWidth="1"/>
    <col min="8963" max="8963" width="13.7109375" style="177" customWidth="1"/>
    <col min="8964" max="8964" width="14.7109375" style="177" customWidth="1"/>
    <col min="8965" max="8965" width="8.7109375" style="177" customWidth="1"/>
    <col min="8966" max="8967" width="12.7109375" style="177" customWidth="1"/>
    <col min="8968" max="8968" width="3.7109375" style="177" customWidth="1"/>
    <col min="8969" max="8969" width="9.7109375" style="177" customWidth="1"/>
    <col min="8970" max="8972" width="12.7109375" style="177" customWidth="1"/>
    <col min="8973" max="8973" width="8.7109375" style="177" customWidth="1"/>
    <col min="8974" max="8974" width="12.7109375" style="177" customWidth="1"/>
    <col min="8975" max="9216" width="11.42578125" style="177"/>
    <col min="9217" max="9217" width="3.7109375" style="177" customWidth="1"/>
    <col min="9218" max="9218" width="12.7109375" style="177" customWidth="1"/>
    <col min="9219" max="9219" width="13.7109375" style="177" customWidth="1"/>
    <col min="9220" max="9220" width="14.7109375" style="177" customWidth="1"/>
    <col min="9221" max="9221" width="8.7109375" style="177" customWidth="1"/>
    <col min="9222" max="9223" width="12.7109375" style="177" customWidth="1"/>
    <col min="9224" max="9224" width="3.7109375" style="177" customWidth="1"/>
    <col min="9225" max="9225" width="9.7109375" style="177" customWidth="1"/>
    <col min="9226" max="9228" width="12.7109375" style="177" customWidth="1"/>
    <col min="9229" max="9229" width="8.7109375" style="177" customWidth="1"/>
    <col min="9230" max="9230" width="12.7109375" style="177" customWidth="1"/>
    <col min="9231" max="9472" width="11.42578125" style="177"/>
    <col min="9473" max="9473" width="3.7109375" style="177" customWidth="1"/>
    <col min="9474" max="9474" width="12.7109375" style="177" customWidth="1"/>
    <col min="9475" max="9475" width="13.7109375" style="177" customWidth="1"/>
    <col min="9476" max="9476" width="14.7109375" style="177" customWidth="1"/>
    <col min="9477" max="9477" width="8.7109375" style="177" customWidth="1"/>
    <col min="9478" max="9479" width="12.7109375" style="177" customWidth="1"/>
    <col min="9480" max="9480" width="3.7109375" style="177" customWidth="1"/>
    <col min="9481" max="9481" width="9.7109375" style="177" customWidth="1"/>
    <col min="9482" max="9484" width="12.7109375" style="177" customWidth="1"/>
    <col min="9485" max="9485" width="8.7109375" style="177" customWidth="1"/>
    <col min="9486" max="9486" width="12.7109375" style="177" customWidth="1"/>
    <col min="9487" max="9728" width="11.42578125" style="177"/>
    <col min="9729" max="9729" width="3.7109375" style="177" customWidth="1"/>
    <col min="9730" max="9730" width="12.7109375" style="177" customWidth="1"/>
    <col min="9731" max="9731" width="13.7109375" style="177" customWidth="1"/>
    <col min="9732" max="9732" width="14.7109375" style="177" customWidth="1"/>
    <col min="9733" max="9733" width="8.7109375" style="177" customWidth="1"/>
    <col min="9734" max="9735" width="12.7109375" style="177" customWidth="1"/>
    <col min="9736" max="9736" width="3.7109375" style="177" customWidth="1"/>
    <col min="9737" max="9737" width="9.7109375" style="177" customWidth="1"/>
    <col min="9738" max="9740" width="12.7109375" style="177" customWidth="1"/>
    <col min="9741" max="9741" width="8.7109375" style="177" customWidth="1"/>
    <col min="9742" max="9742" width="12.7109375" style="177" customWidth="1"/>
    <col min="9743" max="9984" width="11.42578125" style="177"/>
    <col min="9985" max="9985" width="3.7109375" style="177" customWidth="1"/>
    <col min="9986" max="9986" width="12.7109375" style="177" customWidth="1"/>
    <col min="9987" max="9987" width="13.7109375" style="177" customWidth="1"/>
    <col min="9988" max="9988" width="14.7109375" style="177" customWidth="1"/>
    <col min="9989" max="9989" width="8.7109375" style="177" customWidth="1"/>
    <col min="9990" max="9991" width="12.7109375" style="177" customWidth="1"/>
    <col min="9992" max="9992" width="3.7109375" style="177" customWidth="1"/>
    <col min="9993" max="9993" width="9.7109375" style="177" customWidth="1"/>
    <col min="9994" max="9996" width="12.7109375" style="177" customWidth="1"/>
    <col min="9997" max="9997" width="8.7109375" style="177" customWidth="1"/>
    <col min="9998" max="9998" width="12.7109375" style="177" customWidth="1"/>
    <col min="9999" max="10240" width="11.42578125" style="177"/>
    <col min="10241" max="10241" width="3.7109375" style="177" customWidth="1"/>
    <col min="10242" max="10242" width="12.7109375" style="177" customWidth="1"/>
    <col min="10243" max="10243" width="13.7109375" style="177" customWidth="1"/>
    <col min="10244" max="10244" width="14.7109375" style="177" customWidth="1"/>
    <col min="10245" max="10245" width="8.7109375" style="177" customWidth="1"/>
    <col min="10246" max="10247" width="12.7109375" style="177" customWidth="1"/>
    <col min="10248" max="10248" width="3.7109375" style="177" customWidth="1"/>
    <col min="10249" max="10249" width="9.7109375" style="177" customWidth="1"/>
    <col min="10250" max="10252" width="12.7109375" style="177" customWidth="1"/>
    <col min="10253" max="10253" width="8.7109375" style="177" customWidth="1"/>
    <col min="10254" max="10254" width="12.7109375" style="177" customWidth="1"/>
    <col min="10255" max="10496" width="11.42578125" style="177"/>
    <col min="10497" max="10497" width="3.7109375" style="177" customWidth="1"/>
    <col min="10498" max="10498" width="12.7109375" style="177" customWidth="1"/>
    <col min="10499" max="10499" width="13.7109375" style="177" customWidth="1"/>
    <col min="10500" max="10500" width="14.7109375" style="177" customWidth="1"/>
    <col min="10501" max="10501" width="8.7109375" style="177" customWidth="1"/>
    <col min="10502" max="10503" width="12.7109375" style="177" customWidth="1"/>
    <col min="10504" max="10504" width="3.7109375" style="177" customWidth="1"/>
    <col min="10505" max="10505" width="9.7109375" style="177" customWidth="1"/>
    <col min="10506" max="10508" width="12.7109375" style="177" customWidth="1"/>
    <col min="10509" max="10509" width="8.7109375" style="177" customWidth="1"/>
    <col min="10510" max="10510" width="12.7109375" style="177" customWidth="1"/>
    <col min="10511" max="10752" width="11.42578125" style="177"/>
    <col min="10753" max="10753" width="3.7109375" style="177" customWidth="1"/>
    <col min="10754" max="10754" width="12.7109375" style="177" customWidth="1"/>
    <col min="10755" max="10755" width="13.7109375" style="177" customWidth="1"/>
    <col min="10756" max="10756" width="14.7109375" style="177" customWidth="1"/>
    <col min="10757" max="10757" width="8.7109375" style="177" customWidth="1"/>
    <col min="10758" max="10759" width="12.7109375" style="177" customWidth="1"/>
    <col min="10760" max="10760" width="3.7109375" style="177" customWidth="1"/>
    <col min="10761" max="10761" width="9.7109375" style="177" customWidth="1"/>
    <col min="10762" max="10764" width="12.7109375" style="177" customWidth="1"/>
    <col min="10765" max="10765" width="8.7109375" style="177" customWidth="1"/>
    <col min="10766" max="10766" width="12.7109375" style="177" customWidth="1"/>
    <col min="10767" max="11008" width="11.42578125" style="177"/>
    <col min="11009" max="11009" width="3.7109375" style="177" customWidth="1"/>
    <col min="11010" max="11010" width="12.7109375" style="177" customWidth="1"/>
    <col min="11011" max="11011" width="13.7109375" style="177" customWidth="1"/>
    <col min="11012" max="11012" width="14.7109375" style="177" customWidth="1"/>
    <col min="11013" max="11013" width="8.7109375" style="177" customWidth="1"/>
    <col min="11014" max="11015" width="12.7109375" style="177" customWidth="1"/>
    <col min="11016" max="11016" width="3.7109375" style="177" customWidth="1"/>
    <col min="11017" max="11017" width="9.7109375" style="177" customWidth="1"/>
    <col min="11018" max="11020" width="12.7109375" style="177" customWidth="1"/>
    <col min="11021" max="11021" width="8.7109375" style="177" customWidth="1"/>
    <col min="11022" max="11022" width="12.7109375" style="177" customWidth="1"/>
    <col min="11023" max="11264" width="11.42578125" style="177"/>
    <col min="11265" max="11265" width="3.7109375" style="177" customWidth="1"/>
    <col min="11266" max="11266" width="12.7109375" style="177" customWidth="1"/>
    <col min="11267" max="11267" width="13.7109375" style="177" customWidth="1"/>
    <col min="11268" max="11268" width="14.7109375" style="177" customWidth="1"/>
    <col min="11269" max="11269" width="8.7109375" style="177" customWidth="1"/>
    <col min="11270" max="11271" width="12.7109375" style="177" customWidth="1"/>
    <col min="11272" max="11272" width="3.7109375" style="177" customWidth="1"/>
    <col min="11273" max="11273" width="9.7109375" style="177" customWidth="1"/>
    <col min="11274" max="11276" width="12.7109375" style="177" customWidth="1"/>
    <col min="11277" max="11277" width="8.7109375" style="177" customWidth="1"/>
    <col min="11278" max="11278" width="12.7109375" style="177" customWidth="1"/>
    <col min="11279" max="11520" width="11.42578125" style="177"/>
    <col min="11521" max="11521" width="3.7109375" style="177" customWidth="1"/>
    <col min="11522" max="11522" width="12.7109375" style="177" customWidth="1"/>
    <col min="11523" max="11523" width="13.7109375" style="177" customWidth="1"/>
    <col min="11524" max="11524" width="14.7109375" style="177" customWidth="1"/>
    <col min="11525" max="11525" width="8.7109375" style="177" customWidth="1"/>
    <col min="11526" max="11527" width="12.7109375" style="177" customWidth="1"/>
    <col min="11528" max="11528" width="3.7109375" style="177" customWidth="1"/>
    <col min="11529" max="11529" width="9.7109375" style="177" customWidth="1"/>
    <col min="11530" max="11532" width="12.7109375" style="177" customWidth="1"/>
    <col min="11533" max="11533" width="8.7109375" style="177" customWidth="1"/>
    <col min="11534" max="11534" width="12.7109375" style="177" customWidth="1"/>
    <col min="11535" max="11776" width="11.42578125" style="177"/>
    <col min="11777" max="11777" width="3.7109375" style="177" customWidth="1"/>
    <col min="11778" max="11778" width="12.7109375" style="177" customWidth="1"/>
    <col min="11779" max="11779" width="13.7109375" style="177" customWidth="1"/>
    <col min="11780" max="11780" width="14.7109375" style="177" customWidth="1"/>
    <col min="11781" max="11781" width="8.7109375" style="177" customWidth="1"/>
    <col min="11782" max="11783" width="12.7109375" style="177" customWidth="1"/>
    <col min="11784" max="11784" width="3.7109375" style="177" customWidth="1"/>
    <col min="11785" max="11785" width="9.7109375" style="177" customWidth="1"/>
    <col min="11786" max="11788" width="12.7109375" style="177" customWidth="1"/>
    <col min="11789" max="11789" width="8.7109375" style="177" customWidth="1"/>
    <col min="11790" max="11790" width="12.7109375" style="177" customWidth="1"/>
    <col min="11791" max="12032" width="11.42578125" style="177"/>
    <col min="12033" max="12033" width="3.7109375" style="177" customWidth="1"/>
    <col min="12034" max="12034" width="12.7109375" style="177" customWidth="1"/>
    <col min="12035" max="12035" width="13.7109375" style="177" customWidth="1"/>
    <col min="12036" max="12036" width="14.7109375" style="177" customWidth="1"/>
    <col min="12037" max="12037" width="8.7109375" style="177" customWidth="1"/>
    <col min="12038" max="12039" width="12.7109375" style="177" customWidth="1"/>
    <col min="12040" max="12040" width="3.7109375" style="177" customWidth="1"/>
    <col min="12041" max="12041" width="9.7109375" style="177" customWidth="1"/>
    <col min="12042" max="12044" width="12.7109375" style="177" customWidth="1"/>
    <col min="12045" max="12045" width="8.7109375" style="177" customWidth="1"/>
    <col min="12046" max="12046" width="12.7109375" style="177" customWidth="1"/>
    <col min="12047" max="12288" width="11.42578125" style="177"/>
    <col min="12289" max="12289" width="3.7109375" style="177" customWidth="1"/>
    <col min="12290" max="12290" width="12.7109375" style="177" customWidth="1"/>
    <col min="12291" max="12291" width="13.7109375" style="177" customWidth="1"/>
    <col min="12292" max="12292" width="14.7109375" style="177" customWidth="1"/>
    <col min="12293" max="12293" width="8.7109375" style="177" customWidth="1"/>
    <col min="12294" max="12295" width="12.7109375" style="177" customWidth="1"/>
    <col min="12296" max="12296" width="3.7109375" style="177" customWidth="1"/>
    <col min="12297" max="12297" width="9.7109375" style="177" customWidth="1"/>
    <col min="12298" max="12300" width="12.7109375" style="177" customWidth="1"/>
    <col min="12301" max="12301" width="8.7109375" style="177" customWidth="1"/>
    <col min="12302" max="12302" width="12.7109375" style="177" customWidth="1"/>
    <col min="12303" max="12544" width="11.42578125" style="177"/>
    <col min="12545" max="12545" width="3.7109375" style="177" customWidth="1"/>
    <col min="12546" max="12546" width="12.7109375" style="177" customWidth="1"/>
    <col min="12547" max="12547" width="13.7109375" style="177" customWidth="1"/>
    <col min="12548" max="12548" width="14.7109375" style="177" customWidth="1"/>
    <col min="12549" max="12549" width="8.7109375" style="177" customWidth="1"/>
    <col min="12550" max="12551" width="12.7109375" style="177" customWidth="1"/>
    <col min="12552" max="12552" width="3.7109375" style="177" customWidth="1"/>
    <col min="12553" max="12553" width="9.7109375" style="177" customWidth="1"/>
    <col min="12554" max="12556" width="12.7109375" style="177" customWidth="1"/>
    <col min="12557" max="12557" width="8.7109375" style="177" customWidth="1"/>
    <col min="12558" max="12558" width="12.7109375" style="177" customWidth="1"/>
    <col min="12559" max="12800" width="11.42578125" style="177"/>
    <col min="12801" max="12801" width="3.7109375" style="177" customWidth="1"/>
    <col min="12802" max="12802" width="12.7109375" style="177" customWidth="1"/>
    <col min="12803" max="12803" width="13.7109375" style="177" customWidth="1"/>
    <col min="12804" max="12804" width="14.7109375" style="177" customWidth="1"/>
    <col min="12805" max="12805" width="8.7109375" style="177" customWidth="1"/>
    <col min="12806" max="12807" width="12.7109375" style="177" customWidth="1"/>
    <col min="12808" max="12808" width="3.7109375" style="177" customWidth="1"/>
    <col min="12809" max="12809" width="9.7109375" style="177" customWidth="1"/>
    <col min="12810" max="12812" width="12.7109375" style="177" customWidth="1"/>
    <col min="12813" max="12813" width="8.7109375" style="177" customWidth="1"/>
    <col min="12814" max="12814" width="12.7109375" style="177" customWidth="1"/>
    <col min="12815" max="13056" width="11.42578125" style="177"/>
    <col min="13057" max="13057" width="3.7109375" style="177" customWidth="1"/>
    <col min="13058" max="13058" width="12.7109375" style="177" customWidth="1"/>
    <col min="13059" max="13059" width="13.7109375" style="177" customWidth="1"/>
    <col min="13060" max="13060" width="14.7109375" style="177" customWidth="1"/>
    <col min="13061" max="13061" width="8.7109375" style="177" customWidth="1"/>
    <col min="13062" max="13063" width="12.7109375" style="177" customWidth="1"/>
    <col min="13064" max="13064" width="3.7109375" style="177" customWidth="1"/>
    <col min="13065" max="13065" width="9.7109375" style="177" customWidth="1"/>
    <col min="13066" max="13068" width="12.7109375" style="177" customWidth="1"/>
    <col min="13069" max="13069" width="8.7109375" style="177" customWidth="1"/>
    <col min="13070" max="13070" width="12.7109375" style="177" customWidth="1"/>
    <col min="13071" max="13312" width="11.42578125" style="177"/>
    <col min="13313" max="13313" width="3.7109375" style="177" customWidth="1"/>
    <col min="13314" max="13314" width="12.7109375" style="177" customWidth="1"/>
    <col min="13315" max="13315" width="13.7109375" style="177" customWidth="1"/>
    <col min="13316" max="13316" width="14.7109375" style="177" customWidth="1"/>
    <col min="13317" max="13317" width="8.7109375" style="177" customWidth="1"/>
    <col min="13318" max="13319" width="12.7109375" style="177" customWidth="1"/>
    <col min="13320" max="13320" width="3.7109375" style="177" customWidth="1"/>
    <col min="13321" max="13321" width="9.7109375" style="177" customWidth="1"/>
    <col min="13322" max="13324" width="12.7109375" style="177" customWidth="1"/>
    <col min="13325" max="13325" width="8.7109375" style="177" customWidth="1"/>
    <col min="13326" max="13326" width="12.7109375" style="177" customWidth="1"/>
    <col min="13327" max="13568" width="11.42578125" style="177"/>
    <col min="13569" max="13569" width="3.7109375" style="177" customWidth="1"/>
    <col min="13570" max="13570" width="12.7109375" style="177" customWidth="1"/>
    <col min="13571" max="13571" width="13.7109375" style="177" customWidth="1"/>
    <col min="13572" max="13572" width="14.7109375" style="177" customWidth="1"/>
    <col min="13573" max="13573" width="8.7109375" style="177" customWidth="1"/>
    <col min="13574" max="13575" width="12.7109375" style="177" customWidth="1"/>
    <col min="13576" max="13576" width="3.7109375" style="177" customWidth="1"/>
    <col min="13577" max="13577" width="9.7109375" style="177" customWidth="1"/>
    <col min="13578" max="13580" width="12.7109375" style="177" customWidth="1"/>
    <col min="13581" max="13581" width="8.7109375" style="177" customWidth="1"/>
    <col min="13582" max="13582" width="12.7109375" style="177" customWidth="1"/>
    <col min="13583" max="13824" width="11.42578125" style="177"/>
    <col min="13825" max="13825" width="3.7109375" style="177" customWidth="1"/>
    <col min="13826" max="13826" width="12.7109375" style="177" customWidth="1"/>
    <col min="13827" max="13827" width="13.7109375" style="177" customWidth="1"/>
    <col min="13828" max="13828" width="14.7109375" style="177" customWidth="1"/>
    <col min="13829" max="13829" width="8.7109375" style="177" customWidth="1"/>
    <col min="13830" max="13831" width="12.7109375" style="177" customWidth="1"/>
    <col min="13832" max="13832" width="3.7109375" style="177" customWidth="1"/>
    <col min="13833" max="13833" width="9.7109375" style="177" customWidth="1"/>
    <col min="13834" max="13836" width="12.7109375" style="177" customWidth="1"/>
    <col min="13837" max="13837" width="8.7109375" style="177" customWidth="1"/>
    <col min="13838" max="13838" width="12.7109375" style="177" customWidth="1"/>
    <col min="13839" max="14080" width="11.42578125" style="177"/>
    <col min="14081" max="14081" width="3.7109375" style="177" customWidth="1"/>
    <col min="14082" max="14082" width="12.7109375" style="177" customWidth="1"/>
    <col min="14083" max="14083" width="13.7109375" style="177" customWidth="1"/>
    <col min="14084" max="14084" width="14.7109375" style="177" customWidth="1"/>
    <col min="14085" max="14085" width="8.7109375" style="177" customWidth="1"/>
    <col min="14086" max="14087" width="12.7109375" style="177" customWidth="1"/>
    <col min="14088" max="14088" width="3.7109375" style="177" customWidth="1"/>
    <col min="14089" max="14089" width="9.7109375" style="177" customWidth="1"/>
    <col min="14090" max="14092" width="12.7109375" style="177" customWidth="1"/>
    <col min="14093" max="14093" width="8.7109375" style="177" customWidth="1"/>
    <col min="14094" max="14094" width="12.7109375" style="177" customWidth="1"/>
    <col min="14095" max="14336" width="11.42578125" style="177"/>
    <col min="14337" max="14337" width="3.7109375" style="177" customWidth="1"/>
    <col min="14338" max="14338" width="12.7109375" style="177" customWidth="1"/>
    <col min="14339" max="14339" width="13.7109375" style="177" customWidth="1"/>
    <col min="14340" max="14340" width="14.7109375" style="177" customWidth="1"/>
    <col min="14341" max="14341" width="8.7109375" style="177" customWidth="1"/>
    <col min="14342" max="14343" width="12.7109375" style="177" customWidth="1"/>
    <col min="14344" max="14344" width="3.7109375" style="177" customWidth="1"/>
    <col min="14345" max="14345" width="9.7109375" style="177" customWidth="1"/>
    <col min="14346" max="14348" width="12.7109375" style="177" customWidth="1"/>
    <col min="14349" max="14349" width="8.7109375" style="177" customWidth="1"/>
    <col min="14350" max="14350" width="12.7109375" style="177" customWidth="1"/>
    <col min="14351" max="14592" width="11.42578125" style="177"/>
    <col min="14593" max="14593" width="3.7109375" style="177" customWidth="1"/>
    <col min="14594" max="14594" width="12.7109375" style="177" customWidth="1"/>
    <col min="14595" max="14595" width="13.7109375" style="177" customWidth="1"/>
    <col min="14596" max="14596" width="14.7109375" style="177" customWidth="1"/>
    <col min="14597" max="14597" width="8.7109375" style="177" customWidth="1"/>
    <col min="14598" max="14599" width="12.7109375" style="177" customWidth="1"/>
    <col min="14600" max="14600" width="3.7109375" style="177" customWidth="1"/>
    <col min="14601" max="14601" width="9.7109375" style="177" customWidth="1"/>
    <col min="14602" max="14604" width="12.7109375" style="177" customWidth="1"/>
    <col min="14605" max="14605" width="8.7109375" style="177" customWidth="1"/>
    <col min="14606" max="14606" width="12.7109375" style="177" customWidth="1"/>
    <col min="14607" max="14848" width="11.42578125" style="177"/>
    <col min="14849" max="14849" width="3.7109375" style="177" customWidth="1"/>
    <col min="14850" max="14850" width="12.7109375" style="177" customWidth="1"/>
    <col min="14851" max="14851" width="13.7109375" style="177" customWidth="1"/>
    <col min="14852" max="14852" width="14.7109375" style="177" customWidth="1"/>
    <col min="14853" max="14853" width="8.7109375" style="177" customWidth="1"/>
    <col min="14854" max="14855" width="12.7109375" style="177" customWidth="1"/>
    <col min="14856" max="14856" width="3.7109375" style="177" customWidth="1"/>
    <col min="14857" max="14857" width="9.7109375" style="177" customWidth="1"/>
    <col min="14858" max="14860" width="12.7109375" style="177" customWidth="1"/>
    <col min="14861" max="14861" width="8.7109375" style="177" customWidth="1"/>
    <col min="14862" max="14862" width="12.7109375" style="177" customWidth="1"/>
    <col min="14863" max="15104" width="11.42578125" style="177"/>
    <col min="15105" max="15105" width="3.7109375" style="177" customWidth="1"/>
    <col min="15106" max="15106" width="12.7109375" style="177" customWidth="1"/>
    <col min="15107" max="15107" width="13.7109375" style="177" customWidth="1"/>
    <col min="15108" max="15108" width="14.7109375" style="177" customWidth="1"/>
    <col min="15109" max="15109" width="8.7109375" style="177" customWidth="1"/>
    <col min="15110" max="15111" width="12.7109375" style="177" customWidth="1"/>
    <col min="15112" max="15112" width="3.7109375" style="177" customWidth="1"/>
    <col min="15113" max="15113" width="9.7109375" style="177" customWidth="1"/>
    <col min="15114" max="15116" width="12.7109375" style="177" customWidth="1"/>
    <col min="15117" max="15117" width="8.7109375" style="177" customWidth="1"/>
    <col min="15118" max="15118" width="12.7109375" style="177" customWidth="1"/>
    <col min="15119" max="15360" width="11.42578125" style="177"/>
    <col min="15361" max="15361" width="3.7109375" style="177" customWidth="1"/>
    <col min="15362" max="15362" width="12.7109375" style="177" customWidth="1"/>
    <col min="15363" max="15363" width="13.7109375" style="177" customWidth="1"/>
    <col min="15364" max="15364" width="14.7109375" style="177" customWidth="1"/>
    <col min="15365" max="15365" width="8.7109375" style="177" customWidth="1"/>
    <col min="15366" max="15367" width="12.7109375" style="177" customWidth="1"/>
    <col min="15368" max="15368" width="3.7109375" style="177" customWidth="1"/>
    <col min="15369" max="15369" width="9.7109375" style="177" customWidth="1"/>
    <col min="15370" max="15372" width="12.7109375" style="177" customWidth="1"/>
    <col min="15373" max="15373" width="8.7109375" style="177" customWidth="1"/>
    <col min="15374" max="15374" width="12.7109375" style="177" customWidth="1"/>
    <col min="15375" max="15616" width="11.42578125" style="177"/>
    <col min="15617" max="15617" width="3.7109375" style="177" customWidth="1"/>
    <col min="15618" max="15618" width="12.7109375" style="177" customWidth="1"/>
    <col min="15619" max="15619" width="13.7109375" style="177" customWidth="1"/>
    <col min="15620" max="15620" width="14.7109375" style="177" customWidth="1"/>
    <col min="15621" max="15621" width="8.7109375" style="177" customWidth="1"/>
    <col min="15622" max="15623" width="12.7109375" style="177" customWidth="1"/>
    <col min="15624" max="15624" width="3.7109375" style="177" customWidth="1"/>
    <col min="15625" max="15625" width="9.7109375" style="177" customWidth="1"/>
    <col min="15626" max="15628" width="12.7109375" style="177" customWidth="1"/>
    <col min="15629" max="15629" width="8.7109375" style="177" customWidth="1"/>
    <col min="15630" max="15630" width="12.7109375" style="177" customWidth="1"/>
    <col min="15631" max="15872" width="11.42578125" style="177"/>
    <col min="15873" max="15873" width="3.7109375" style="177" customWidth="1"/>
    <col min="15874" max="15874" width="12.7109375" style="177" customWidth="1"/>
    <col min="15875" max="15875" width="13.7109375" style="177" customWidth="1"/>
    <col min="15876" max="15876" width="14.7109375" style="177" customWidth="1"/>
    <col min="15877" max="15877" width="8.7109375" style="177" customWidth="1"/>
    <col min="15878" max="15879" width="12.7109375" style="177" customWidth="1"/>
    <col min="15880" max="15880" width="3.7109375" style="177" customWidth="1"/>
    <col min="15881" max="15881" width="9.7109375" style="177" customWidth="1"/>
    <col min="15882" max="15884" width="12.7109375" style="177" customWidth="1"/>
    <col min="15885" max="15885" width="8.7109375" style="177" customWidth="1"/>
    <col min="15886" max="15886" width="12.7109375" style="177" customWidth="1"/>
    <col min="15887" max="16128" width="11.42578125" style="177"/>
    <col min="16129" max="16129" width="3.7109375" style="177" customWidth="1"/>
    <col min="16130" max="16130" width="12.7109375" style="177" customWidth="1"/>
    <col min="16131" max="16131" width="13.7109375" style="177" customWidth="1"/>
    <col min="16132" max="16132" width="14.7109375" style="177" customWidth="1"/>
    <col min="16133" max="16133" width="8.7109375" style="177" customWidth="1"/>
    <col min="16134" max="16135" width="12.7109375" style="177" customWidth="1"/>
    <col min="16136" max="16136" width="3.7109375" style="177" customWidth="1"/>
    <col min="16137" max="16137" width="9.7109375" style="177" customWidth="1"/>
    <col min="16138" max="16140" width="12.7109375" style="177" customWidth="1"/>
    <col min="16141" max="16141" width="8.7109375" style="177" customWidth="1"/>
    <col min="16142" max="16142" width="12.7109375" style="177" customWidth="1"/>
    <col min="16143" max="16384" width="11.42578125" style="177"/>
  </cols>
  <sheetData>
    <row r="1" spans="1:14" s="7" customFormat="1" ht="40.5">
      <c r="B1" s="17"/>
      <c r="C1" s="799" t="s">
        <v>20</v>
      </c>
      <c r="D1" s="1638"/>
      <c r="E1" s="1638"/>
      <c r="F1" s="1638"/>
      <c r="G1" s="1639"/>
      <c r="H1" s="800" t="s">
        <v>22</v>
      </c>
      <c r="I1" s="801"/>
      <c r="J1" s="801"/>
      <c r="K1" s="802"/>
      <c r="L1" s="802"/>
      <c r="M1" s="802"/>
      <c r="N1" s="803"/>
    </row>
    <row r="2" spans="1:14" s="7" customFormat="1" ht="26.25">
      <c r="B2" s="17"/>
      <c r="C2" s="804" t="s">
        <v>735</v>
      </c>
      <c r="D2" s="805"/>
      <c r="E2" s="10"/>
      <c r="F2" s="10"/>
      <c r="G2" s="806"/>
      <c r="H2" s="267" t="s">
        <v>24</v>
      </c>
      <c r="I2" s="16"/>
      <c r="J2" s="16"/>
      <c r="K2" s="17"/>
      <c r="L2" s="17"/>
      <c r="M2" s="17"/>
      <c r="N2" s="803"/>
    </row>
    <row r="3" spans="1:14" s="7" customFormat="1" ht="20.25">
      <c r="B3" s="807"/>
      <c r="C3" s="808" t="s">
        <v>25</v>
      </c>
      <c r="D3" s="18"/>
      <c r="E3" s="809"/>
      <c r="F3" s="810" t="s">
        <v>736</v>
      </c>
      <c r="G3" s="811"/>
      <c r="H3" s="270" t="s">
        <v>678</v>
      </c>
      <c r="I3" s="14"/>
      <c r="J3" s="14"/>
      <c r="K3" s="812"/>
      <c r="L3" s="812"/>
      <c r="M3" s="812"/>
      <c r="N3" s="813"/>
    </row>
    <row r="4" spans="1:14" s="29" customFormat="1" ht="8.1" customHeight="1">
      <c r="B4" s="30"/>
      <c r="C4" s="30"/>
      <c r="D4" s="30"/>
      <c r="E4" s="30"/>
      <c r="F4" s="30"/>
      <c r="G4" s="30"/>
      <c r="H4" s="30"/>
      <c r="I4" s="30"/>
      <c r="J4" s="30"/>
      <c r="K4" s="30"/>
      <c r="L4" s="30"/>
      <c r="M4" s="30"/>
      <c r="N4" s="30"/>
    </row>
    <row r="5" spans="1:14" s="7" customFormat="1" ht="20.25">
      <c r="A5" s="814" t="s">
        <v>737</v>
      </c>
      <c r="B5" s="815"/>
      <c r="C5" s="816"/>
      <c r="D5" s="816"/>
      <c r="E5" s="816"/>
      <c r="F5" s="816"/>
      <c r="G5" s="816"/>
      <c r="H5" s="816"/>
      <c r="I5" s="816"/>
      <c r="J5" s="816"/>
      <c r="K5" s="816"/>
      <c r="L5" s="816"/>
      <c r="M5" s="816"/>
      <c r="N5" s="817"/>
    </row>
    <row r="6" spans="1:14" s="167" customFormat="1" ht="8.1" customHeight="1">
      <c r="A6" s="169"/>
      <c r="B6" s="818"/>
      <c r="C6" s="819"/>
      <c r="D6" s="819"/>
      <c r="E6" s="819"/>
      <c r="F6" s="819"/>
      <c r="G6" s="819"/>
      <c r="H6" s="819"/>
      <c r="I6" s="819"/>
      <c r="J6" s="819"/>
      <c r="K6" s="819"/>
      <c r="L6" s="819"/>
      <c r="M6" s="819"/>
      <c r="N6" s="819"/>
    </row>
    <row r="7" spans="1:14">
      <c r="A7" s="820" t="s">
        <v>738</v>
      </c>
      <c r="B7" s="821"/>
      <c r="C7" s="822"/>
      <c r="D7" s="822" t="s">
        <v>739</v>
      </c>
      <c r="E7" s="823"/>
      <c r="F7" s="41">
        <f>'[1]Cargo Adicional'!R48</f>
        <v>3677587.2056635995</v>
      </c>
      <c r="G7" s="824"/>
      <c r="H7" s="825" t="s">
        <v>197</v>
      </c>
      <c r="I7" s="826"/>
      <c r="J7" s="826"/>
      <c r="K7" s="827" t="s">
        <v>740</v>
      </c>
      <c r="L7" s="828" t="s">
        <v>741</v>
      </c>
      <c r="M7" s="829">
        <f>F12*F14</f>
        <v>0</v>
      </c>
      <c r="N7" s="824"/>
    </row>
    <row r="8" spans="1:14">
      <c r="A8" s="830" t="s">
        <v>742</v>
      </c>
      <c r="B8" s="831"/>
      <c r="C8" s="832"/>
      <c r="D8" s="832" t="s">
        <v>743</v>
      </c>
      <c r="E8" s="833"/>
      <c r="F8" s="834">
        <f>'[1]Cargo Adicional'!O49</f>
        <v>0.09</v>
      </c>
      <c r="G8" s="835"/>
      <c r="H8" s="836" t="s">
        <v>744</v>
      </c>
      <c r="I8" s="837"/>
      <c r="J8" s="837"/>
      <c r="K8" s="838" t="s">
        <v>745</v>
      </c>
      <c r="L8" s="839" t="s">
        <v>746</v>
      </c>
      <c r="M8" s="840">
        <f>F13*F14</f>
        <v>0</v>
      </c>
      <c r="N8" s="835"/>
    </row>
    <row r="9" spans="1:14">
      <c r="A9" s="830" t="s">
        <v>747</v>
      </c>
      <c r="B9" s="831"/>
      <c r="C9" s="832"/>
      <c r="D9" s="832" t="s">
        <v>748</v>
      </c>
      <c r="E9" s="839" t="s">
        <v>749</v>
      </c>
      <c r="F9" s="56">
        <f>F7*F8</f>
        <v>330982.84850972396</v>
      </c>
      <c r="G9" s="835"/>
      <c r="H9" s="836" t="s">
        <v>750</v>
      </c>
      <c r="I9" s="837"/>
      <c r="J9" s="838"/>
      <c r="K9" s="838" t="s">
        <v>751</v>
      </c>
      <c r="L9" s="841"/>
      <c r="M9" s="842">
        <v>6.4799999999999996E-2</v>
      </c>
      <c r="N9" s="843">
        <f>M9+0.06</f>
        <v>0.12479999999999999</v>
      </c>
    </row>
    <row r="10" spans="1:14">
      <c r="A10" s="830" t="s">
        <v>752</v>
      </c>
      <c r="B10" s="831"/>
      <c r="C10" s="832"/>
      <c r="D10" s="832" t="s">
        <v>753</v>
      </c>
      <c r="E10" s="839" t="s">
        <v>754</v>
      </c>
      <c r="F10" s="56">
        <f>F7+F9</f>
        <v>4008570.0541733233</v>
      </c>
      <c r="G10" s="835"/>
      <c r="H10" s="836" t="s">
        <v>755</v>
      </c>
      <c r="I10" s="837"/>
      <c r="J10" s="838"/>
      <c r="K10" s="838" t="s">
        <v>756</v>
      </c>
      <c r="L10" s="841"/>
      <c r="M10" s="844" t="s">
        <v>757</v>
      </c>
      <c r="N10" s="835"/>
    </row>
    <row r="11" spans="1:14">
      <c r="A11" s="830" t="s">
        <v>758</v>
      </c>
      <c r="B11" s="831"/>
      <c r="C11" s="832"/>
      <c r="D11" s="832" t="s">
        <v>759</v>
      </c>
      <c r="E11" s="845">
        <f>E12+E13</f>
        <v>1</v>
      </c>
      <c r="F11" s="56">
        <f>'[1]Cargo Adicional'!R69</f>
        <v>4176555.3311260571</v>
      </c>
      <c r="G11" s="835"/>
      <c r="H11" s="836" t="s">
        <v>760</v>
      </c>
      <c r="I11" s="837"/>
      <c r="J11" s="838"/>
      <c r="K11" s="838" t="s">
        <v>761</v>
      </c>
      <c r="L11" s="839" t="s">
        <v>762</v>
      </c>
      <c r="M11" s="842">
        <f>M9/12</f>
        <v>5.3999999999999994E-3</v>
      </c>
      <c r="N11" s="843">
        <f>N9/12</f>
        <v>1.04E-2</v>
      </c>
    </row>
    <row r="12" spans="1:14">
      <c r="A12" s="830" t="s">
        <v>77</v>
      </c>
      <c r="B12" s="831"/>
      <c r="C12" s="832"/>
      <c r="D12" s="832" t="s">
        <v>763</v>
      </c>
      <c r="E12" s="845">
        <v>1</v>
      </c>
      <c r="F12" s="56">
        <f>F$11*E12</f>
        <v>4176555.3311260571</v>
      </c>
      <c r="G12" s="835"/>
      <c r="H12" s="836" t="s">
        <v>764</v>
      </c>
      <c r="I12" s="837"/>
      <c r="J12" s="838"/>
      <c r="K12" s="838" t="s">
        <v>765</v>
      </c>
      <c r="L12" s="841"/>
      <c r="M12" s="846"/>
      <c r="N12" s="835"/>
    </row>
    <row r="13" spans="1:14">
      <c r="A13" s="830" t="s">
        <v>766</v>
      </c>
      <c r="B13" s="831"/>
      <c r="C13" s="832"/>
      <c r="D13" s="832" t="s">
        <v>767</v>
      </c>
      <c r="E13" s="845">
        <v>0</v>
      </c>
      <c r="F13" s="56">
        <f>F$11*E13</f>
        <v>0</v>
      </c>
      <c r="G13" s="835"/>
      <c r="H13" s="836" t="s">
        <v>768</v>
      </c>
      <c r="I13" s="847"/>
      <c r="J13" s="838"/>
      <c r="K13" s="838" t="s">
        <v>769</v>
      </c>
      <c r="L13" s="841"/>
      <c r="M13" s="846"/>
      <c r="N13" s="835"/>
    </row>
    <row r="14" spans="1:14">
      <c r="A14" s="848" t="s">
        <v>770</v>
      </c>
      <c r="B14" s="849"/>
      <c r="C14" s="850"/>
      <c r="D14" s="850" t="s">
        <v>771</v>
      </c>
      <c r="E14" s="851"/>
      <c r="F14" s="852">
        <v>0</v>
      </c>
      <c r="G14" s="853"/>
      <c r="H14" s="854" t="s">
        <v>772</v>
      </c>
      <c r="I14" s="855"/>
      <c r="J14" s="856"/>
      <c r="K14" s="856" t="s">
        <v>773</v>
      </c>
      <c r="L14" s="851"/>
      <c r="M14" s="857"/>
      <c r="N14" s="853"/>
    </row>
    <row r="15" spans="1:14" ht="8.1" customHeight="1">
      <c r="A15" s="858"/>
      <c r="C15" s="859"/>
      <c r="D15" s="860"/>
      <c r="E15" s="860"/>
      <c r="G15" s="859"/>
      <c r="H15" s="29"/>
      <c r="I15" s="861"/>
    </row>
    <row r="16" spans="1:14" s="167" customFormat="1">
      <c r="A16" s="1640" t="s">
        <v>774</v>
      </c>
      <c r="B16" s="1642" t="s">
        <v>775</v>
      </c>
      <c r="C16" s="862" t="s">
        <v>776</v>
      </c>
      <c r="D16" s="863"/>
      <c r="E16" s="864"/>
      <c r="F16" s="865"/>
      <c r="G16" s="866"/>
      <c r="H16" s="867" t="s">
        <v>777</v>
      </c>
      <c r="I16" s="868"/>
      <c r="J16" s="869"/>
      <c r="K16" s="1644" t="s">
        <v>778</v>
      </c>
      <c r="L16" s="1644" t="s">
        <v>779</v>
      </c>
      <c r="M16" s="1644" t="s">
        <v>780</v>
      </c>
      <c r="N16" s="1644" t="s">
        <v>781</v>
      </c>
    </row>
    <row r="17" spans="1:14" s="167" customFormat="1" ht="26.1" customHeight="1">
      <c r="A17" s="1641"/>
      <c r="B17" s="1643"/>
      <c r="C17" s="870" t="s">
        <v>782</v>
      </c>
      <c r="D17" s="871"/>
      <c r="E17" s="872"/>
      <c r="F17" s="873"/>
      <c r="G17" s="874"/>
      <c r="H17" s="873" t="s">
        <v>783</v>
      </c>
      <c r="I17" s="875"/>
      <c r="J17" s="876"/>
      <c r="K17" s="1645"/>
      <c r="L17" s="1645"/>
      <c r="M17" s="1645"/>
      <c r="N17" s="1645"/>
    </row>
    <row r="18" spans="1:14" s="167" customFormat="1" ht="22.5">
      <c r="A18" s="1641"/>
      <c r="B18" s="1643"/>
      <c r="C18" s="877" t="s">
        <v>784</v>
      </c>
      <c r="D18" s="877" t="s">
        <v>785</v>
      </c>
      <c r="E18" s="878" t="s">
        <v>698</v>
      </c>
      <c r="F18" s="879" t="s">
        <v>786</v>
      </c>
      <c r="G18" s="879" t="s">
        <v>787</v>
      </c>
      <c r="H18" s="865" t="s">
        <v>788</v>
      </c>
      <c r="I18" s="880"/>
      <c r="J18" s="879" t="s">
        <v>789</v>
      </c>
      <c r="K18" s="1645"/>
      <c r="L18" s="1645"/>
      <c r="M18" s="1645"/>
      <c r="N18" s="1645"/>
    </row>
    <row r="19" spans="1:14" s="172" customFormat="1">
      <c r="A19" s="881">
        <v>1</v>
      </c>
      <c r="B19" s="882">
        <v>39873</v>
      </c>
      <c r="C19" s="883">
        <v>0</v>
      </c>
      <c r="D19" s="884">
        <f t="shared" ref="D19:D29" si="0">$F$11*E19</f>
        <v>0</v>
      </c>
      <c r="E19" s="885">
        <v>0</v>
      </c>
      <c r="F19" s="883">
        <v>0</v>
      </c>
      <c r="G19" s="884">
        <v>0</v>
      </c>
      <c r="H19" s="886">
        <f t="shared" ref="H19:H31" si="1">$F$10*E19</f>
        <v>0</v>
      </c>
      <c r="I19" s="887"/>
      <c r="J19" s="884">
        <v>0</v>
      </c>
      <c r="K19" s="884">
        <f t="shared" ref="K19:K30" si="2">G19-(H19+J19)</f>
        <v>0</v>
      </c>
      <c r="L19" s="884">
        <v>0</v>
      </c>
      <c r="M19" s="888">
        <v>0</v>
      </c>
      <c r="N19" s="889">
        <f t="shared" ref="N19:N31" si="3">L19*M19</f>
        <v>0</v>
      </c>
    </row>
    <row r="20" spans="1:14" s="172" customFormat="1">
      <c r="A20" s="881">
        <f t="shared" ref="A20:A31" si="4">A19+1</f>
        <v>2</v>
      </c>
      <c r="B20" s="882">
        <v>39904</v>
      </c>
      <c r="C20" s="883">
        <v>0</v>
      </c>
      <c r="D20" s="884">
        <f t="shared" si="0"/>
        <v>0</v>
      </c>
      <c r="E20" s="885">
        <v>0</v>
      </c>
      <c r="F20" s="883">
        <f t="shared" ref="F20:F30" si="5">D19*$F$14</f>
        <v>0</v>
      </c>
      <c r="G20" s="884">
        <f t="shared" ref="G20:G31" si="6">C20+D19-F20</f>
        <v>0</v>
      </c>
      <c r="H20" s="886">
        <f t="shared" si="1"/>
        <v>0</v>
      </c>
      <c r="I20" s="887"/>
      <c r="J20" s="884">
        <v>0</v>
      </c>
      <c r="K20" s="884">
        <f t="shared" si="2"/>
        <v>0</v>
      </c>
      <c r="L20" s="884">
        <f t="shared" ref="L20:L26" si="7">L19+K20</f>
        <v>0</v>
      </c>
      <c r="M20" s="888">
        <v>0</v>
      </c>
      <c r="N20" s="889">
        <f t="shared" si="3"/>
        <v>0</v>
      </c>
    </row>
    <row r="21" spans="1:14" s="172" customFormat="1">
      <c r="A21" s="881">
        <f t="shared" si="4"/>
        <v>3</v>
      </c>
      <c r="B21" s="882">
        <v>39934</v>
      </c>
      <c r="C21" s="883">
        <v>0</v>
      </c>
      <c r="D21" s="884">
        <f t="shared" si="0"/>
        <v>0</v>
      </c>
      <c r="E21" s="885">
        <v>0</v>
      </c>
      <c r="F21" s="883">
        <f t="shared" si="5"/>
        <v>0</v>
      </c>
      <c r="G21" s="884">
        <f t="shared" si="6"/>
        <v>0</v>
      </c>
      <c r="H21" s="886">
        <f t="shared" si="1"/>
        <v>0</v>
      </c>
      <c r="I21" s="887"/>
      <c r="J21" s="884">
        <v>0</v>
      </c>
      <c r="K21" s="884">
        <f t="shared" si="2"/>
        <v>0</v>
      </c>
      <c r="L21" s="884">
        <f t="shared" si="7"/>
        <v>0</v>
      </c>
      <c r="M21" s="888">
        <v>0</v>
      </c>
      <c r="N21" s="889">
        <f t="shared" si="3"/>
        <v>0</v>
      </c>
    </row>
    <row r="22" spans="1:14" s="172" customFormat="1">
      <c r="A22" s="881">
        <f t="shared" si="4"/>
        <v>4</v>
      </c>
      <c r="B22" s="882">
        <v>39965</v>
      </c>
      <c r="C22" s="883">
        <f>M7</f>
        <v>0</v>
      </c>
      <c r="D22" s="884">
        <f t="shared" si="0"/>
        <v>1363691.2810607417</v>
      </c>
      <c r="E22" s="885">
        <f>1363108.07/4174769.14</f>
        <v>0.32651100558820362</v>
      </c>
      <c r="F22" s="883">
        <f t="shared" si="5"/>
        <v>0</v>
      </c>
      <c r="G22" s="884">
        <f t="shared" si="6"/>
        <v>0</v>
      </c>
      <c r="H22" s="886">
        <f t="shared" si="1"/>
        <v>1308842.2393588917</v>
      </c>
      <c r="I22" s="887"/>
      <c r="J22" s="884">
        <v>0</v>
      </c>
      <c r="K22" s="884">
        <f t="shared" si="2"/>
        <v>-1308842.2393588917</v>
      </c>
      <c r="L22" s="884">
        <f t="shared" si="7"/>
        <v>-1308842.2393588917</v>
      </c>
      <c r="M22" s="888">
        <f>N$11</f>
        <v>1.04E-2</v>
      </c>
      <c r="N22" s="890">
        <f t="shared" si="3"/>
        <v>-13611.959289332473</v>
      </c>
    </row>
    <row r="23" spans="1:14" s="172" customFormat="1">
      <c r="A23" s="881">
        <f t="shared" si="4"/>
        <v>5</v>
      </c>
      <c r="B23" s="882">
        <v>39995</v>
      </c>
      <c r="C23" s="883">
        <v>0</v>
      </c>
      <c r="D23" s="884">
        <f t="shared" si="0"/>
        <v>1244107.2784641946</v>
      </c>
      <c r="E23" s="885">
        <f>1243575.21/4174769.14</f>
        <v>0.29787879719739424</v>
      </c>
      <c r="F23" s="883">
        <f t="shared" si="5"/>
        <v>0</v>
      </c>
      <c r="G23" s="884">
        <f t="shared" si="6"/>
        <v>1363691.2810607417</v>
      </c>
      <c r="H23" s="886">
        <f t="shared" si="1"/>
        <v>1194068.0262186429</v>
      </c>
      <c r="I23" s="887"/>
      <c r="J23" s="884">
        <v>0</v>
      </c>
      <c r="K23" s="884">
        <f t="shared" si="2"/>
        <v>169623.2548420988</v>
      </c>
      <c r="L23" s="884">
        <f t="shared" si="7"/>
        <v>-1139218.9845167929</v>
      </c>
      <c r="M23" s="888">
        <f>N$11</f>
        <v>1.04E-2</v>
      </c>
      <c r="N23" s="890">
        <f t="shared" si="3"/>
        <v>-11847.877438974647</v>
      </c>
    </row>
    <row r="24" spans="1:14" s="172" customFormat="1">
      <c r="A24" s="881">
        <f t="shared" si="4"/>
        <v>6</v>
      </c>
      <c r="B24" s="882">
        <v>40026</v>
      </c>
      <c r="C24" s="883">
        <v>0</v>
      </c>
      <c r="D24" s="884">
        <f t="shared" si="0"/>
        <v>1518539.725232322</v>
      </c>
      <c r="E24" s="885">
        <f>1517890.29/4174769.14</f>
        <v>0.3635866413441966</v>
      </c>
      <c r="F24" s="883">
        <f t="shared" si="5"/>
        <v>0</v>
      </c>
      <c r="G24" s="884">
        <f t="shared" si="6"/>
        <v>1244107.2784641946</v>
      </c>
      <c r="H24" s="886">
        <f t="shared" si="1"/>
        <v>1457462.522589803</v>
      </c>
      <c r="I24" s="887"/>
      <c r="J24" s="884">
        <v>0</v>
      </c>
      <c r="K24" s="884">
        <f t="shared" si="2"/>
        <v>-213355.24412560835</v>
      </c>
      <c r="L24" s="884">
        <f t="shared" si="7"/>
        <v>-1352574.2286424013</v>
      </c>
      <c r="M24" s="888">
        <f>N$11</f>
        <v>1.04E-2</v>
      </c>
      <c r="N24" s="890">
        <f t="shared" si="3"/>
        <v>-14066.771977880973</v>
      </c>
    </row>
    <row r="25" spans="1:14" s="172" customFormat="1">
      <c r="A25" s="881">
        <f t="shared" si="4"/>
        <v>7</v>
      </c>
      <c r="B25" s="882">
        <v>40057</v>
      </c>
      <c r="C25" s="883">
        <v>0</v>
      </c>
      <c r="D25" s="884">
        <f t="shared" si="0"/>
        <v>50217.046368799012</v>
      </c>
      <c r="E25" s="885">
        <f>50195.57/4174769.14</f>
        <v>1.2023555870205555E-2</v>
      </c>
      <c r="F25" s="883">
        <f t="shared" si="5"/>
        <v>0</v>
      </c>
      <c r="G25" s="884">
        <f t="shared" si="6"/>
        <v>1518539.725232322</v>
      </c>
      <c r="H25" s="886">
        <f t="shared" si="1"/>
        <v>48197.266005985861</v>
      </c>
      <c r="I25" s="887"/>
      <c r="J25" s="884">
        <v>0</v>
      </c>
      <c r="K25" s="884">
        <f t="shared" si="2"/>
        <v>1470342.4592263361</v>
      </c>
      <c r="L25" s="884">
        <f t="shared" si="7"/>
        <v>117768.23058393481</v>
      </c>
      <c r="M25" s="888">
        <f>M$11</f>
        <v>5.3999999999999994E-3</v>
      </c>
      <c r="N25" s="889">
        <f t="shared" si="3"/>
        <v>635.94844515324792</v>
      </c>
    </row>
    <row r="26" spans="1:14" s="172" customFormat="1">
      <c r="A26" s="881">
        <f t="shared" si="4"/>
        <v>8</v>
      </c>
      <c r="B26" s="882">
        <v>40087</v>
      </c>
      <c r="C26" s="883">
        <v>0</v>
      </c>
      <c r="D26" s="884">
        <f t="shared" si="0"/>
        <v>0</v>
      </c>
      <c r="E26" s="885">
        <v>0</v>
      </c>
      <c r="F26" s="883">
        <f t="shared" si="5"/>
        <v>0</v>
      </c>
      <c r="G26" s="884">
        <f t="shared" si="6"/>
        <v>50217.046368799012</v>
      </c>
      <c r="H26" s="886">
        <f t="shared" si="1"/>
        <v>0</v>
      </c>
      <c r="I26" s="887"/>
      <c r="J26" s="884">
        <v>0</v>
      </c>
      <c r="K26" s="884">
        <f t="shared" si="2"/>
        <v>50217.046368799012</v>
      </c>
      <c r="L26" s="884">
        <f t="shared" si="7"/>
        <v>167985.27695273381</v>
      </c>
      <c r="M26" s="888">
        <f>M$11</f>
        <v>5.3999999999999994E-3</v>
      </c>
      <c r="N26" s="889">
        <f t="shared" si="3"/>
        <v>907.12049554476243</v>
      </c>
    </row>
    <row r="27" spans="1:14" s="172" customFormat="1">
      <c r="A27" s="881">
        <f t="shared" si="4"/>
        <v>9</v>
      </c>
      <c r="B27" s="882">
        <v>40118</v>
      </c>
      <c r="C27" s="883">
        <v>0</v>
      </c>
      <c r="D27" s="884">
        <f t="shared" si="0"/>
        <v>0</v>
      </c>
      <c r="E27" s="885">
        <v>0</v>
      </c>
      <c r="F27" s="883">
        <f t="shared" si="5"/>
        <v>0</v>
      </c>
      <c r="G27" s="884">
        <f t="shared" si="6"/>
        <v>0</v>
      </c>
      <c r="H27" s="886">
        <f t="shared" si="1"/>
        <v>0</v>
      </c>
      <c r="I27" s="887"/>
      <c r="J27" s="884">
        <v>0</v>
      </c>
      <c r="K27" s="884">
        <f t="shared" si="2"/>
        <v>0</v>
      </c>
      <c r="L27" s="884">
        <v>0</v>
      </c>
      <c r="M27" s="888">
        <v>0</v>
      </c>
      <c r="N27" s="889">
        <f t="shared" si="3"/>
        <v>0</v>
      </c>
    </row>
    <row r="28" spans="1:14" s="172" customFormat="1">
      <c r="A28" s="881">
        <f t="shared" si="4"/>
        <v>10</v>
      </c>
      <c r="B28" s="882">
        <v>40148</v>
      </c>
      <c r="C28" s="883">
        <v>0</v>
      </c>
      <c r="D28" s="884">
        <f t="shared" si="0"/>
        <v>0</v>
      </c>
      <c r="E28" s="885">
        <v>0</v>
      </c>
      <c r="F28" s="883">
        <f t="shared" si="5"/>
        <v>0</v>
      </c>
      <c r="G28" s="884">
        <f t="shared" si="6"/>
        <v>0</v>
      </c>
      <c r="H28" s="886">
        <f t="shared" si="1"/>
        <v>0</v>
      </c>
      <c r="I28" s="887"/>
      <c r="J28" s="884">
        <v>0</v>
      </c>
      <c r="K28" s="884">
        <f t="shared" si="2"/>
        <v>0</v>
      </c>
      <c r="L28" s="884">
        <f>L27+K28</f>
        <v>0</v>
      </c>
      <c r="M28" s="888">
        <v>0</v>
      </c>
      <c r="N28" s="889">
        <f t="shared" si="3"/>
        <v>0</v>
      </c>
    </row>
    <row r="29" spans="1:14" s="172" customFormat="1">
      <c r="A29" s="881">
        <f t="shared" si="4"/>
        <v>11</v>
      </c>
      <c r="B29" s="882">
        <v>40179</v>
      </c>
      <c r="C29" s="883">
        <v>0</v>
      </c>
      <c r="D29" s="884">
        <f t="shared" si="0"/>
        <v>0</v>
      </c>
      <c r="E29" s="885">
        <v>0</v>
      </c>
      <c r="F29" s="883">
        <f t="shared" si="5"/>
        <v>0</v>
      </c>
      <c r="G29" s="884">
        <f t="shared" si="6"/>
        <v>0</v>
      </c>
      <c r="H29" s="886">
        <f t="shared" si="1"/>
        <v>0</v>
      </c>
      <c r="I29" s="887"/>
      <c r="J29" s="884">
        <v>0</v>
      </c>
      <c r="K29" s="884">
        <f t="shared" si="2"/>
        <v>0</v>
      </c>
      <c r="L29" s="884">
        <f>L28+K29</f>
        <v>0</v>
      </c>
      <c r="M29" s="888">
        <v>0</v>
      </c>
      <c r="N29" s="889">
        <f t="shared" si="3"/>
        <v>0</v>
      </c>
    </row>
    <row r="30" spans="1:14" s="172" customFormat="1">
      <c r="A30" s="891">
        <f t="shared" si="4"/>
        <v>12</v>
      </c>
      <c r="B30" s="892">
        <v>40210</v>
      </c>
      <c r="C30" s="893">
        <v>0</v>
      </c>
      <c r="D30" s="894">
        <f>$F$12*E30</f>
        <v>0</v>
      </c>
      <c r="E30" s="895">
        <v>0</v>
      </c>
      <c r="F30" s="883">
        <f t="shared" si="5"/>
        <v>0</v>
      </c>
      <c r="G30" s="884">
        <f t="shared" si="6"/>
        <v>0</v>
      </c>
      <c r="H30" s="886">
        <f t="shared" si="1"/>
        <v>0</v>
      </c>
      <c r="I30" s="896"/>
      <c r="J30" s="894">
        <v>0</v>
      </c>
      <c r="K30" s="884">
        <f t="shared" si="2"/>
        <v>0</v>
      </c>
      <c r="L30" s="884">
        <f>L29+K30</f>
        <v>0</v>
      </c>
      <c r="M30" s="888">
        <v>0</v>
      </c>
      <c r="N30" s="897">
        <f t="shared" si="3"/>
        <v>0</v>
      </c>
    </row>
    <row r="31" spans="1:14" s="172" customFormat="1">
      <c r="A31" s="898">
        <f t="shared" si="4"/>
        <v>13</v>
      </c>
      <c r="B31" s="899">
        <v>40238</v>
      </c>
      <c r="C31" s="900">
        <v>0</v>
      </c>
      <c r="D31" s="901">
        <f>$F$12*E31</f>
        <v>0</v>
      </c>
      <c r="E31" s="902">
        <v>0</v>
      </c>
      <c r="F31" s="900">
        <f>D29*$F$14</f>
        <v>0</v>
      </c>
      <c r="G31" s="901">
        <f t="shared" si="6"/>
        <v>0</v>
      </c>
      <c r="H31" s="903">
        <f t="shared" si="1"/>
        <v>0</v>
      </c>
      <c r="I31" s="904"/>
      <c r="J31" s="901">
        <v>0</v>
      </c>
      <c r="K31" s="901">
        <f>G31-H31</f>
        <v>0</v>
      </c>
      <c r="L31" s="901">
        <v>0</v>
      </c>
      <c r="M31" s="905">
        <v>0</v>
      </c>
      <c r="N31" s="906">
        <f t="shared" si="3"/>
        <v>0</v>
      </c>
    </row>
    <row r="32" spans="1:14" s="910" customFormat="1">
      <c r="A32" s="1646" t="s">
        <v>790</v>
      </c>
      <c r="B32" s="1647"/>
      <c r="C32" s="1650">
        <f t="shared" ref="C32:H32" si="8">SUM(C19:C30)</f>
        <v>0</v>
      </c>
      <c r="D32" s="1650">
        <f t="shared" si="8"/>
        <v>4176555.3311260575</v>
      </c>
      <c r="E32" s="1652">
        <f t="shared" si="8"/>
        <v>1</v>
      </c>
      <c r="F32" s="1650">
        <f t="shared" si="8"/>
        <v>0</v>
      </c>
      <c r="G32" s="1650">
        <f t="shared" si="8"/>
        <v>4176555.3311260575</v>
      </c>
      <c r="H32" s="907">
        <f t="shared" si="8"/>
        <v>4008570.0541733238</v>
      </c>
      <c r="I32" s="908"/>
      <c r="J32" s="909">
        <f>SUM(J19:J30)</f>
        <v>0</v>
      </c>
      <c r="K32" s="1650">
        <f>SUM(K19:K30)</f>
        <v>167985.27695273381</v>
      </c>
      <c r="L32" s="1658"/>
      <c r="M32" s="1658"/>
      <c r="N32" s="1650">
        <f>SUM(N19:N30)</f>
        <v>-37983.539765490088</v>
      </c>
    </row>
    <row r="33" spans="1:14" s="910" customFormat="1">
      <c r="A33" s="1648"/>
      <c r="B33" s="1649"/>
      <c r="C33" s="1651"/>
      <c r="D33" s="1651"/>
      <c r="E33" s="1653"/>
      <c r="F33" s="1651"/>
      <c r="G33" s="1651"/>
      <c r="H33" s="911">
        <f>H32+J32</f>
        <v>4008570.0541733238</v>
      </c>
      <c r="I33" s="912"/>
      <c r="J33" s="913"/>
      <c r="K33" s="1651"/>
      <c r="L33" s="1659"/>
      <c r="M33" s="1659"/>
      <c r="N33" s="1651"/>
    </row>
    <row r="34" spans="1:14" ht="8.1" customHeight="1">
      <c r="A34" s="858"/>
      <c r="C34" s="859"/>
      <c r="D34" s="860"/>
      <c r="E34" s="860"/>
      <c r="G34" s="859"/>
      <c r="H34" s="29"/>
      <c r="I34" s="861"/>
    </row>
    <row r="35" spans="1:14" s="920" customFormat="1" ht="15">
      <c r="A35" s="914" t="s">
        <v>791</v>
      </c>
      <c r="B35" s="915"/>
      <c r="C35" s="915"/>
      <c r="D35" s="915"/>
      <c r="E35" s="915"/>
      <c r="F35" s="916"/>
      <c r="G35" s="917"/>
      <c r="H35" s="917"/>
      <c r="I35" s="918"/>
      <c r="J35" s="915"/>
      <c r="K35" s="915"/>
      <c r="L35" s="915"/>
      <c r="M35" s="915"/>
      <c r="N35" s="919"/>
    </row>
    <row r="36" spans="1:14" s="167" customFormat="1" ht="11.25">
      <c r="B36" s="921"/>
      <c r="C36" s="921"/>
      <c r="D36" s="921"/>
      <c r="E36" s="921"/>
      <c r="F36" s="922"/>
      <c r="G36" s="819"/>
      <c r="H36" s="819"/>
      <c r="I36" s="923"/>
      <c r="J36" s="921"/>
      <c r="K36" s="921"/>
      <c r="L36" s="921"/>
      <c r="M36" s="921"/>
      <c r="N36" s="921"/>
    </row>
    <row r="37" spans="1:14" s="925" customFormat="1" ht="15">
      <c r="A37" s="924" t="s">
        <v>218</v>
      </c>
      <c r="D37" s="926"/>
      <c r="E37" s="926"/>
      <c r="F37" s="926"/>
      <c r="G37" s="927"/>
      <c r="H37" s="927"/>
      <c r="J37" s="924" t="s">
        <v>792</v>
      </c>
      <c r="L37" s="928"/>
      <c r="M37" s="928"/>
      <c r="N37" s="929"/>
    </row>
    <row r="38" spans="1:14" s="167" customFormat="1" ht="6" customHeight="1">
      <c r="A38" s="930"/>
      <c r="D38" s="931"/>
      <c r="E38" s="931"/>
      <c r="F38" s="931"/>
      <c r="G38" s="932"/>
      <c r="H38" s="932"/>
      <c r="I38" s="930"/>
      <c r="J38" s="933"/>
      <c r="L38" s="934"/>
      <c r="M38" s="934"/>
      <c r="N38" s="935"/>
    </row>
    <row r="39" spans="1:14" s="167" customFormat="1" ht="12">
      <c r="A39" s="936" t="s">
        <v>781</v>
      </c>
      <c r="B39" s="937"/>
      <c r="C39" s="938"/>
      <c r="D39" s="938"/>
      <c r="E39" s="938"/>
      <c r="F39" s="1654" t="s">
        <v>793</v>
      </c>
      <c r="G39" s="932"/>
      <c r="H39" s="932"/>
      <c r="J39" s="939">
        <f>N32*-1</f>
        <v>37983.539765490088</v>
      </c>
      <c r="K39" s="940"/>
      <c r="L39" s="1655" t="s">
        <v>793</v>
      </c>
      <c r="M39" s="1656">
        <f>J39/J40</f>
        <v>9.4755833756592113E-3</v>
      </c>
      <c r="N39" s="1656"/>
    </row>
    <row r="40" spans="1:14" s="167" customFormat="1" ht="12">
      <c r="A40" s="941" t="s">
        <v>794</v>
      </c>
      <c r="B40" s="942"/>
      <c r="C40" s="943"/>
      <c r="D40" s="943"/>
      <c r="E40" s="943"/>
      <c r="F40" s="1654"/>
      <c r="G40" s="932"/>
      <c r="H40" s="932"/>
      <c r="J40" s="944">
        <f>F10</f>
        <v>4008570.0541733233</v>
      </c>
      <c r="K40" s="945"/>
      <c r="L40" s="1655"/>
      <c r="M40" s="1656"/>
      <c r="N40" s="1656"/>
    </row>
    <row r="41" spans="1:14" s="167" customFormat="1" ht="8.1" customHeight="1">
      <c r="A41" s="168"/>
      <c r="B41" s="168"/>
      <c r="C41" s="819"/>
      <c r="D41" s="819"/>
      <c r="E41" s="819"/>
      <c r="F41" s="946"/>
      <c r="G41" s="168"/>
      <c r="H41" s="168"/>
      <c r="I41" s="947"/>
      <c r="J41" s="948"/>
      <c r="K41" s="169"/>
      <c r="L41" s="949"/>
      <c r="M41" s="949"/>
      <c r="N41" s="949"/>
    </row>
    <row r="42" spans="1:14" s="37" customFormat="1" ht="12">
      <c r="A42" s="950" t="s">
        <v>795</v>
      </c>
      <c r="B42" s="951"/>
      <c r="C42" s="952"/>
      <c r="D42" s="952"/>
      <c r="E42" s="952"/>
      <c r="F42" s="953"/>
      <c r="G42" s="951"/>
      <c r="H42" s="951"/>
      <c r="I42" s="954"/>
      <c r="J42" s="955"/>
      <c r="K42" s="952"/>
      <c r="L42" s="956"/>
      <c r="M42" s="956"/>
      <c r="N42" s="957"/>
    </row>
    <row r="43" spans="1:14" s="167" customFormat="1" ht="11.25">
      <c r="A43" s="168"/>
      <c r="B43" s="168"/>
      <c r="C43" s="819"/>
      <c r="D43" s="819"/>
      <c r="E43" s="819"/>
      <c r="F43" s="946"/>
      <c r="G43" s="168"/>
      <c r="H43" s="168"/>
      <c r="I43" s="947"/>
      <c r="J43" s="948"/>
      <c r="K43" s="169"/>
      <c r="L43" s="949"/>
      <c r="M43" s="949"/>
      <c r="N43" s="949"/>
    </row>
    <row r="44" spans="1:14" s="172" customFormat="1">
      <c r="B44" s="171"/>
      <c r="C44" s="171"/>
      <c r="D44" s="171"/>
      <c r="E44" s="171"/>
      <c r="F44" s="958" t="s">
        <v>796</v>
      </c>
      <c r="G44" s="959" t="s">
        <v>797</v>
      </c>
      <c r="H44" s="1657">
        <f ca="1">TODAY()</f>
        <v>41647</v>
      </c>
      <c r="I44" s="1657"/>
      <c r="J44" s="1657"/>
      <c r="K44" s="1657"/>
      <c r="L44" s="171"/>
      <c r="M44" s="171"/>
      <c r="N44" s="171"/>
    </row>
    <row r="45" spans="1:14" ht="60" customHeight="1">
      <c r="A45" s="174"/>
      <c r="B45" s="174"/>
      <c r="C45" s="174"/>
      <c r="D45" s="174"/>
      <c r="E45" s="174"/>
      <c r="F45" s="174"/>
      <c r="G45" s="174"/>
      <c r="H45" s="174"/>
      <c r="I45" s="174"/>
      <c r="J45" s="174"/>
      <c r="K45" s="174"/>
      <c r="L45" s="174"/>
      <c r="M45" s="174"/>
      <c r="N45" s="174"/>
    </row>
    <row r="46" spans="1:14">
      <c r="A46" s="174" t="s">
        <v>80</v>
      </c>
      <c r="B46" s="174"/>
      <c r="C46" s="174"/>
      <c r="D46" s="174"/>
      <c r="E46" s="174"/>
      <c r="F46" s="174"/>
      <c r="G46" s="174"/>
      <c r="H46" s="174"/>
      <c r="I46" s="174"/>
      <c r="J46" s="174"/>
      <c r="K46" s="174"/>
      <c r="L46" s="174"/>
      <c r="M46" s="174"/>
      <c r="N46" s="174"/>
    </row>
  </sheetData>
  <mergeCells count="21">
    <mergeCell ref="F39:F40"/>
    <mergeCell ref="L39:L40"/>
    <mergeCell ref="M39:N40"/>
    <mergeCell ref="H44:K44"/>
    <mergeCell ref="N16:N18"/>
    <mergeCell ref="G32:G33"/>
    <mergeCell ref="K32:K33"/>
    <mergeCell ref="L32:L33"/>
    <mergeCell ref="M32:M33"/>
    <mergeCell ref="M16:M18"/>
    <mergeCell ref="N32:N33"/>
    <mergeCell ref="A32:B33"/>
    <mergeCell ref="C32:C33"/>
    <mergeCell ref="D32:D33"/>
    <mergeCell ref="E32:E33"/>
    <mergeCell ref="F32:F33"/>
    <mergeCell ref="D1:G1"/>
    <mergeCell ref="A16:A18"/>
    <mergeCell ref="B16:B18"/>
    <mergeCell ref="K16:K18"/>
    <mergeCell ref="L16:L18"/>
  </mergeCells>
  <printOptions horizontalCentered="1" verticalCentered="1"/>
  <pageMargins left="0.39370078740157483" right="0.39370078740157483" top="0.19685039370078741" bottom="0.19685039370078741" header="0" footer="0"/>
  <pageSetup scale="8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D7" zoomScaleNormal="100" zoomScaleSheetLayoutView="100" workbookViewId="0">
      <selection activeCell="K25" sqref="K25"/>
    </sheetView>
  </sheetViews>
  <sheetFormatPr baseColWidth="10" defaultRowHeight="12.75"/>
  <cols>
    <col min="1" max="1" width="5.7109375" style="402" customWidth="1"/>
    <col min="2" max="2" width="21.7109375" style="402" customWidth="1"/>
    <col min="3" max="3" width="8.7109375" style="402" customWidth="1"/>
    <col min="4" max="4" width="7.140625" style="402" customWidth="1"/>
    <col min="5" max="6" width="8.7109375" style="402" customWidth="1"/>
    <col min="7" max="7" width="8.140625" style="402" bestFit="1" customWidth="1"/>
    <col min="8" max="8" width="8" style="402" customWidth="1"/>
    <col min="9" max="9" width="8.7109375" style="402" customWidth="1"/>
    <col min="10" max="10" width="9.85546875" style="402" bestFit="1" customWidth="1"/>
    <col min="11" max="11" width="7.7109375" style="402" bestFit="1" customWidth="1"/>
    <col min="12" max="12" width="6.7109375" style="402" bestFit="1" customWidth="1"/>
    <col min="13" max="13" width="7" style="402" bestFit="1" customWidth="1"/>
    <col min="14" max="14" width="8.5703125" style="402" bestFit="1" customWidth="1"/>
    <col min="15" max="15" width="8.7109375" style="402" customWidth="1"/>
    <col min="16" max="16" width="8.5703125" style="402" customWidth="1"/>
    <col min="17" max="18" width="7.28515625" style="402" bestFit="1" customWidth="1"/>
    <col min="19" max="19" width="6.85546875" style="402" bestFit="1" customWidth="1"/>
    <col min="20" max="20" width="7.42578125" style="402" bestFit="1" customWidth="1"/>
    <col min="21" max="21" width="8.42578125" style="402" bestFit="1" customWidth="1"/>
    <col min="22" max="22" width="6.85546875" style="402" bestFit="1" customWidth="1"/>
    <col min="23" max="23" width="6.5703125" style="402" customWidth="1"/>
    <col min="24" max="24" width="10" style="402" bestFit="1" customWidth="1"/>
    <col min="25" max="256" width="11.42578125" style="402"/>
    <col min="257" max="257" width="5.7109375" style="402" customWidth="1"/>
    <col min="258" max="258" width="21.7109375" style="402" customWidth="1"/>
    <col min="259" max="259" width="8.7109375" style="402" customWidth="1"/>
    <col min="260" max="260" width="7.140625" style="402" customWidth="1"/>
    <col min="261" max="262" width="8.7109375" style="402" customWidth="1"/>
    <col min="263" max="263" width="8.140625" style="402" bestFit="1" customWidth="1"/>
    <col min="264" max="264" width="8" style="402" customWidth="1"/>
    <col min="265" max="265" width="8.7109375" style="402" customWidth="1"/>
    <col min="266" max="266" width="9.85546875" style="402" bestFit="1" customWidth="1"/>
    <col min="267" max="267" width="7.7109375" style="402" bestFit="1" customWidth="1"/>
    <col min="268" max="268" width="6.7109375" style="402" bestFit="1" customWidth="1"/>
    <col min="269" max="269" width="7" style="402" bestFit="1" customWidth="1"/>
    <col min="270" max="270" width="8.5703125" style="402" bestFit="1" customWidth="1"/>
    <col min="271" max="271" width="8.7109375" style="402" customWidth="1"/>
    <col min="272" max="272" width="8.5703125" style="402" customWidth="1"/>
    <col min="273" max="274" width="7.28515625" style="402" bestFit="1" customWidth="1"/>
    <col min="275" max="275" width="6.85546875" style="402" bestFit="1" customWidth="1"/>
    <col min="276" max="276" width="7.42578125" style="402" bestFit="1" customWidth="1"/>
    <col min="277" max="277" width="8.42578125" style="402" bestFit="1" customWidth="1"/>
    <col min="278" max="278" width="6.85546875" style="402" bestFit="1" customWidth="1"/>
    <col min="279" max="279" width="6.5703125" style="402" customWidth="1"/>
    <col min="280" max="280" width="10" style="402" bestFit="1" customWidth="1"/>
    <col min="281" max="512" width="11.42578125" style="402"/>
    <col min="513" max="513" width="5.7109375" style="402" customWidth="1"/>
    <col min="514" max="514" width="21.7109375" style="402" customWidth="1"/>
    <col min="515" max="515" width="8.7109375" style="402" customWidth="1"/>
    <col min="516" max="516" width="7.140625" style="402" customWidth="1"/>
    <col min="517" max="518" width="8.7109375" style="402" customWidth="1"/>
    <col min="519" max="519" width="8.140625" style="402" bestFit="1" customWidth="1"/>
    <col min="520" max="520" width="8" style="402" customWidth="1"/>
    <col min="521" max="521" width="8.7109375" style="402" customWidth="1"/>
    <col min="522" max="522" width="9.85546875" style="402" bestFit="1" customWidth="1"/>
    <col min="523" max="523" width="7.7109375" style="402" bestFit="1" customWidth="1"/>
    <col min="524" max="524" width="6.7109375" style="402" bestFit="1" customWidth="1"/>
    <col min="525" max="525" width="7" style="402" bestFit="1" customWidth="1"/>
    <col min="526" max="526" width="8.5703125" style="402" bestFit="1" customWidth="1"/>
    <col min="527" max="527" width="8.7109375" style="402" customWidth="1"/>
    <col min="528" max="528" width="8.5703125" style="402" customWidth="1"/>
    <col min="529" max="530" width="7.28515625" style="402" bestFit="1" customWidth="1"/>
    <col min="531" max="531" width="6.85546875" style="402" bestFit="1" customWidth="1"/>
    <col min="532" max="532" width="7.42578125" style="402" bestFit="1" customWidth="1"/>
    <col min="533" max="533" width="8.42578125" style="402" bestFit="1" customWidth="1"/>
    <col min="534" max="534" width="6.85546875" style="402" bestFit="1" customWidth="1"/>
    <col min="535" max="535" width="6.5703125" style="402" customWidth="1"/>
    <col min="536" max="536" width="10" style="402" bestFit="1" customWidth="1"/>
    <col min="537" max="768" width="11.42578125" style="402"/>
    <col min="769" max="769" width="5.7109375" style="402" customWidth="1"/>
    <col min="770" max="770" width="21.7109375" style="402" customWidth="1"/>
    <col min="771" max="771" width="8.7109375" style="402" customWidth="1"/>
    <col min="772" max="772" width="7.140625" style="402" customWidth="1"/>
    <col min="773" max="774" width="8.7109375" style="402" customWidth="1"/>
    <col min="775" max="775" width="8.140625" style="402" bestFit="1" customWidth="1"/>
    <col min="776" max="776" width="8" style="402" customWidth="1"/>
    <col min="777" max="777" width="8.7109375" style="402" customWidth="1"/>
    <col min="778" max="778" width="9.85546875" style="402" bestFit="1" customWidth="1"/>
    <col min="779" max="779" width="7.7109375" style="402" bestFit="1" customWidth="1"/>
    <col min="780" max="780" width="6.7109375" style="402" bestFit="1" customWidth="1"/>
    <col min="781" max="781" width="7" style="402" bestFit="1" customWidth="1"/>
    <col min="782" max="782" width="8.5703125" style="402" bestFit="1" customWidth="1"/>
    <col min="783" max="783" width="8.7109375" style="402" customWidth="1"/>
    <col min="784" max="784" width="8.5703125" style="402" customWidth="1"/>
    <col min="785" max="786" width="7.28515625" style="402" bestFit="1" customWidth="1"/>
    <col min="787" max="787" width="6.85546875" style="402" bestFit="1" customWidth="1"/>
    <col min="788" max="788" width="7.42578125" style="402" bestFit="1" customWidth="1"/>
    <col min="789" max="789" width="8.42578125" style="402" bestFit="1" customWidth="1"/>
    <col min="790" max="790" width="6.85546875" style="402" bestFit="1" customWidth="1"/>
    <col min="791" max="791" width="6.5703125" style="402" customWidth="1"/>
    <col min="792" max="792" width="10" style="402" bestFit="1" customWidth="1"/>
    <col min="793" max="1024" width="11.42578125" style="402"/>
    <col min="1025" max="1025" width="5.7109375" style="402" customWidth="1"/>
    <col min="1026" max="1026" width="21.7109375" style="402" customWidth="1"/>
    <col min="1027" max="1027" width="8.7109375" style="402" customWidth="1"/>
    <col min="1028" max="1028" width="7.140625" style="402" customWidth="1"/>
    <col min="1029" max="1030" width="8.7109375" style="402" customWidth="1"/>
    <col min="1031" max="1031" width="8.140625" style="402" bestFit="1" customWidth="1"/>
    <col min="1032" max="1032" width="8" style="402" customWidth="1"/>
    <col min="1033" max="1033" width="8.7109375" style="402" customWidth="1"/>
    <col min="1034" max="1034" width="9.85546875" style="402" bestFit="1" customWidth="1"/>
    <col min="1035" max="1035" width="7.7109375" style="402" bestFit="1" customWidth="1"/>
    <col min="1036" max="1036" width="6.7109375" style="402" bestFit="1" customWidth="1"/>
    <col min="1037" max="1037" width="7" style="402" bestFit="1" customWidth="1"/>
    <col min="1038" max="1038" width="8.5703125" style="402" bestFit="1" customWidth="1"/>
    <col min="1039" max="1039" width="8.7109375" style="402" customWidth="1"/>
    <col min="1040" max="1040" width="8.5703125" style="402" customWidth="1"/>
    <col min="1041" max="1042" width="7.28515625" style="402" bestFit="1" customWidth="1"/>
    <col min="1043" max="1043" width="6.85546875" style="402" bestFit="1" customWidth="1"/>
    <col min="1044" max="1044" width="7.42578125" style="402" bestFit="1" customWidth="1"/>
    <col min="1045" max="1045" width="8.42578125" style="402" bestFit="1" customWidth="1"/>
    <col min="1046" max="1046" width="6.85546875" style="402" bestFit="1" customWidth="1"/>
    <col min="1047" max="1047" width="6.5703125" style="402" customWidth="1"/>
    <col min="1048" max="1048" width="10" style="402" bestFit="1" customWidth="1"/>
    <col min="1049" max="1280" width="11.42578125" style="402"/>
    <col min="1281" max="1281" width="5.7109375" style="402" customWidth="1"/>
    <col min="1282" max="1282" width="21.7109375" style="402" customWidth="1"/>
    <col min="1283" max="1283" width="8.7109375" style="402" customWidth="1"/>
    <col min="1284" max="1284" width="7.140625" style="402" customWidth="1"/>
    <col min="1285" max="1286" width="8.7109375" style="402" customWidth="1"/>
    <col min="1287" max="1287" width="8.140625" style="402" bestFit="1" customWidth="1"/>
    <col min="1288" max="1288" width="8" style="402" customWidth="1"/>
    <col min="1289" max="1289" width="8.7109375" style="402" customWidth="1"/>
    <col min="1290" max="1290" width="9.85546875" style="402" bestFit="1" customWidth="1"/>
    <col min="1291" max="1291" width="7.7109375" style="402" bestFit="1" customWidth="1"/>
    <col min="1292" max="1292" width="6.7109375" style="402" bestFit="1" customWidth="1"/>
    <col min="1293" max="1293" width="7" style="402" bestFit="1" customWidth="1"/>
    <col min="1294" max="1294" width="8.5703125" style="402" bestFit="1" customWidth="1"/>
    <col min="1295" max="1295" width="8.7109375" style="402" customWidth="1"/>
    <col min="1296" max="1296" width="8.5703125" style="402" customWidth="1"/>
    <col min="1297" max="1298" width="7.28515625" style="402" bestFit="1" customWidth="1"/>
    <col min="1299" max="1299" width="6.85546875" style="402" bestFit="1" customWidth="1"/>
    <col min="1300" max="1300" width="7.42578125" style="402" bestFit="1" customWidth="1"/>
    <col min="1301" max="1301" width="8.42578125" style="402" bestFit="1" customWidth="1"/>
    <col min="1302" max="1302" width="6.85546875" style="402" bestFit="1" customWidth="1"/>
    <col min="1303" max="1303" width="6.5703125" style="402" customWidth="1"/>
    <col min="1304" max="1304" width="10" style="402" bestFit="1" customWidth="1"/>
    <col min="1305" max="1536" width="11.42578125" style="402"/>
    <col min="1537" max="1537" width="5.7109375" style="402" customWidth="1"/>
    <col min="1538" max="1538" width="21.7109375" style="402" customWidth="1"/>
    <col min="1539" max="1539" width="8.7109375" style="402" customWidth="1"/>
    <col min="1540" max="1540" width="7.140625" style="402" customWidth="1"/>
    <col min="1541" max="1542" width="8.7109375" style="402" customWidth="1"/>
    <col min="1543" max="1543" width="8.140625" style="402" bestFit="1" customWidth="1"/>
    <col min="1544" max="1544" width="8" style="402" customWidth="1"/>
    <col min="1545" max="1545" width="8.7109375" style="402" customWidth="1"/>
    <col min="1546" max="1546" width="9.85546875" style="402" bestFit="1" customWidth="1"/>
    <col min="1547" max="1547" width="7.7109375" style="402" bestFit="1" customWidth="1"/>
    <col min="1548" max="1548" width="6.7109375" style="402" bestFit="1" customWidth="1"/>
    <col min="1549" max="1549" width="7" style="402" bestFit="1" customWidth="1"/>
    <col min="1550" max="1550" width="8.5703125" style="402" bestFit="1" customWidth="1"/>
    <col min="1551" max="1551" width="8.7109375" style="402" customWidth="1"/>
    <col min="1552" max="1552" width="8.5703125" style="402" customWidth="1"/>
    <col min="1553" max="1554" width="7.28515625" style="402" bestFit="1" customWidth="1"/>
    <col min="1555" max="1555" width="6.85546875" style="402" bestFit="1" customWidth="1"/>
    <col min="1556" max="1556" width="7.42578125" style="402" bestFit="1" customWidth="1"/>
    <col min="1557" max="1557" width="8.42578125" style="402" bestFit="1" customWidth="1"/>
    <col min="1558" max="1558" width="6.85546875" style="402" bestFit="1" customWidth="1"/>
    <col min="1559" max="1559" width="6.5703125" style="402" customWidth="1"/>
    <col min="1560" max="1560" width="10" style="402" bestFit="1" customWidth="1"/>
    <col min="1561" max="1792" width="11.42578125" style="402"/>
    <col min="1793" max="1793" width="5.7109375" style="402" customWidth="1"/>
    <col min="1794" max="1794" width="21.7109375" style="402" customWidth="1"/>
    <col min="1795" max="1795" width="8.7109375" style="402" customWidth="1"/>
    <col min="1796" max="1796" width="7.140625" style="402" customWidth="1"/>
    <col min="1797" max="1798" width="8.7109375" style="402" customWidth="1"/>
    <col min="1799" max="1799" width="8.140625" style="402" bestFit="1" customWidth="1"/>
    <col min="1800" max="1800" width="8" style="402" customWidth="1"/>
    <col min="1801" max="1801" width="8.7109375" style="402" customWidth="1"/>
    <col min="1802" max="1802" width="9.85546875" style="402" bestFit="1" customWidth="1"/>
    <col min="1803" max="1803" width="7.7109375" style="402" bestFit="1" customWidth="1"/>
    <col min="1804" max="1804" width="6.7109375" style="402" bestFit="1" customWidth="1"/>
    <col min="1805" max="1805" width="7" style="402" bestFit="1" customWidth="1"/>
    <col min="1806" max="1806" width="8.5703125" style="402" bestFit="1" customWidth="1"/>
    <col min="1807" max="1807" width="8.7109375" style="402" customWidth="1"/>
    <col min="1808" max="1808" width="8.5703125" style="402" customWidth="1"/>
    <col min="1809" max="1810" width="7.28515625" style="402" bestFit="1" customWidth="1"/>
    <col min="1811" max="1811" width="6.85546875" style="402" bestFit="1" customWidth="1"/>
    <col min="1812" max="1812" width="7.42578125" style="402" bestFit="1" customWidth="1"/>
    <col min="1813" max="1813" width="8.42578125" style="402" bestFit="1" customWidth="1"/>
    <col min="1814" max="1814" width="6.85546875" style="402" bestFit="1" customWidth="1"/>
    <col min="1815" max="1815" width="6.5703125" style="402" customWidth="1"/>
    <col min="1816" max="1816" width="10" style="402" bestFit="1" customWidth="1"/>
    <col min="1817" max="2048" width="11.42578125" style="402"/>
    <col min="2049" max="2049" width="5.7109375" style="402" customWidth="1"/>
    <col min="2050" max="2050" width="21.7109375" style="402" customWidth="1"/>
    <col min="2051" max="2051" width="8.7109375" style="402" customWidth="1"/>
    <col min="2052" max="2052" width="7.140625" style="402" customWidth="1"/>
    <col min="2053" max="2054" width="8.7109375" style="402" customWidth="1"/>
    <col min="2055" max="2055" width="8.140625" style="402" bestFit="1" customWidth="1"/>
    <col min="2056" max="2056" width="8" style="402" customWidth="1"/>
    <col min="2057" max="2057" width="8.7109375" style="402" customWidth="1"/>
    <col min="2058" max="2058" width="9.85546875" style="402" bestFit="1" customWidth="1"/>
    <col min="2059" max="2059" width="7.7109375" style="402" bestFit="1" customWidth="1"/>
    <col min="2060" max="2060" width="6.7109375" style="402" bestFit="1" customWidth="1"/>
    <col min="2061" max="2061" width="7" style="402" bestFit="1" customWidth="1"/>
    <col min="2062" max="2062" width="8.5703125" style="402" bestFit="1" customWidth="1"/>
    <col min="2063" max="2063" width="8.7109375" style="402" customWidth="1"/>
    <col min="2064" max="2064" width="8.5703125" style="402" customWidth="1"/>
    <col min="2065" max="2066" width="7.28515625" style="402" bestFit="1" customWidth="1"/>
    <col min="2067" max="2067" width="6.85546875" style="402" bestFit="1" customWidth="1"/>
    <col min="2068" max="2068" width="7.42578125" style="402" bestFit="1" customWidth="1"/>
    <col min="2069" max="2069" width="8.42578125" style="402" bestFit="1" customWidth="1"/>
    <col min="2070" max="2070" width="6.85546875" style="402" bestFit="1" customWidth="1"/>
    <col min="2071" max="2071" width="6.5703125" style="402" customWidth="1"/>
    <col min="2072" max="2072" width="10" style="402" bestFit="1" customWidth="1"/>
    <col min="2073" max="2304" width="11.42578125" style="402"/>
    <col min="2305" max="2305" width="5.7109375" style="402" customWidth="1"/>
    <col min="2306" max="2306" width="21.7109375" style="402" customWidth="1"/>
    <col min="2307" max="2307" width="8.7109375" style="402" customWidth="1"/>
    <col min="2308" max="2308" width="7.140625" style="402" customWidth="1"/>
    <col min="2309" max="2310" width="8.7109375" style="402" customWidth="1"/>
    <col min="2311" max="2311" width="8.140625" style="402" bestFit="1" customWidth="1"/>
    <col min="2312" max="2312" width="8" style="402" customWidth="1"/>
    <col min="2313" max="2313" width="8.7109375" style="402" customWidth="1"/>
    <col min="2314" max="2314" width="9.85546875" style="402" bestFit="1" customWidth="1"/>
    <col min="2315" max="2315" width="7.7109375" style="402" bestFit="1" customWidth="1"/>
    <col min="2316" max="2316" width="6.7109375" style="402" bestFit="1" customWidth="1"/>
    <col min="2317" max="2317" width="7" style="402" bestFit="1" customWidth="1"/>
    <col min="2318" max="2318" width="8.5703125" style="402" bestFit="1" customWidth="1"/>
    <col min="2319" max="2319" width="8.7109375" style="402" customWidth="1"/>
    <col min="2320" max="2320" width="8.5703125" style="402" customWidth="1"/>
    <col min="2321" max="2322" width="7.28515625" style="402" bestFit="1" customWidth="1"/>
    <col min="2323" max="2323" width="6.85546875" style="402" bestFit="1" customWidth="1"/>
    <col min="2324" max="2324" width="7.42578125" style="402" bestFit="1" customWidth="1"/>
    <col min="2325" max="2325" width="8.42578125" style="402" bestFit="1" customWidth="1"/>
    <col min="2326" max="2326" width="6.85546875" style="402" bestFit="1" customWidth="1"/>
    <col min="2327" max="2327" width="6.5703125" style="402" customWidth="1"/>
    <col min="2328" max="2328" width="10" style="402" bestFit="1" customWidth="1"/>
    <col min="2329" max="2560" width="11.42578125" style="402"/>
    <col min="2561" max="2561" width="5.7109375" style="402" customWidth="1"/>
    <col min="2562" max="2562" width="21.7109375" style="402" customWidth="1"/>
    <col min="2563" max="2563" width="8.7109375" style="402" customWidth="1"/>
    <col min="2564" max="2564" width="7.140625" style="402" customWidth="1"/>
    <col min="2565" max="2566" width="8.7109375" style="402" customWidth="1"/>
    <col min="2567" max="2567" width="8.140625" style="402" bestFit="1" customWidth="1"/>
    <col min="2568" max="2568" width="8" style="402" customWidth="1"/>
    <col min="2569" max="2569" width="8.7109375" style="402" customWidth="1"/>
    <col min="2570" max="2570" width="9.85546875" style="402" bestFit="1" customWidth="1"/>
    <col min="2571" max="2571" width="7.7109375" style="402" bestFit="1" customWidth="1"/>
    <col min="2572" max="2572" width="6.7109375" style="402" bestFit="1" customWidth="1"/>
    <col min="2573" max="2573" width="7" style="402" bestFit="1" customWidth="1"/>
    <col min="2574" max="2574" width="8.5703125" style="402" bestFit="1" customWidth="1"/>
    <col min="2575" max="2575" width="8.7109375" style="402" customWidth="1"/>
    <col min="2576" max="2576" width="8.5703125" style="402" customWidth="1"/>
    <col min="2577" max="2578" width="7.28515625" style="402" bestFit="1" customWidth="1"/>
    <col min="2579" max="2579" width="6.85546875" style="402" bestFit="1" customWidth="1"/>
    <col min="2580" max="2580" width="7.42578125" style="402" bestFit="1" customWidth="1"/>
    <col min="2581" max="2581" width="8.42578125" style="402" bestFit="1" customWidth="1"/>
    <col min="2582" max="2582" width="6.85546875" style="402" bestFit="1" customWidth="1"/>
    <col min="2583" max="2583" width="6.5703125" style="402" customWidth="1"/>
    <col min="2584" max="2584" width="10" style="402" bestFit="1" customWidth="1"/>
    <col min="2585" max="2816" width="11.42578125" style="402"/>
    <col min="2817" max="2817" width="5.7109375" style="402" customWidth="1"/>
    <col min="2818" max="2818" width="21.7109375" style="402" customWidth="1"/>
    <col min="2819" max="2819" width="8.7109375" style="402" customWidth="1"/>
    <col min="2820" max="2820" width="7.140625" style="402" customWidth="1"/>
    <col min="2821" max="2822" width="8.7109375" style="402" customWidth="1"/>
    <col min="2823" max="2823" width="8.140625" style="402" bestFit="1" customWidth="1"/>
    <col min="2824" max="2824" width="8" style="402" customWidth="1"/>
    <col min="2825" max="2825" width="8.7109375" style="402" customWidth="1"/>
    <col min="2826" max="2826" width="9.85546875" style="402" bestFit="1" customWidth="1"/>
    <col min="2827" max="2827" width="7.7109375" style="402" bestFit="1" customWidth="1"/>
    <col min="2828" max="2828" width="6.7109375" style="402" bestFit="1" customWidth="1"/>
    <col min="2829" max="2829" width="7" style="402" bestFit="1" customWidth="1"/>
    <col min="2830" max="2830" width="8.5703125" style="402" bestFit="1" customWidth="1"/>
    <col min="2831" max="2831" width="8.7109375" style="402" customWidth="1"/>
    <col min="2832" max="2832" width="8.5703125" style="402" customWidth="1"/>
    <col min="2833" max="2834" width="7.28515625" style="402" bestFit="1" customWidth="1"/>
    <col min="2835" max="2835" width="6.85546875" style="402" bestFit="1" customWidth="1"/>
    <col min="2836" max="2836" width="7.42578125" style="402" bestFit="1" customWidth="1"/>
    <col min="2837" max="2837" width="8.42578125" style="402" bestFit="1" customWidth="1"/>
    <col min="2838" max="2838" width="6.85546875" style="402" bestFit="1" customWidth="1"/>
    <col min="2839" max="2839" width="6.5703125" style="402" customWidth="1"/>
    <col min="2840" max="2840" width="10" style="402" bestFit="1" customWidth="1"/>
    <col min="2841" max="3072" width="11.42578125" style="402"/>
    <col min="3073" max="3073" width="5.7109375" style="402" customWidth="1"/>
    <col min="3074" max="3074" width="21.7109375" style="402" customWidth="1"/>
    <col min="3075" max="3075" width="8.7109375" style="402" customWidth="1"/>
    <col min="3076" max="3076" width="7.140625" style="402" customWidth="1"/>
    <col min="3077" max="3078" width="8.7109375" style="402" customWidth="1"/>
    <col min="3079" max="3079" width="8.140625" style="402" bestFit="1" customWidth="1"/>
    <col min="3080" max="3080" width="8" style="402" customWidth="1"/>
    <col min="3081" max="3081" width="8.7109375" style="402" customWidth="1"/>
    <col min="3082" max="3082" width="9.85546875" style="402" bestFit="1" customWidth="1"/>
    <col min="3083" max="3083" width="7.7109375" style="402" bestFit="1" customWidth="1"/>
    <col min="3084" max="3084" width="6.7109375" style="402" bestFit="1" customWidth="1"/>
    <col min="3085" max="3085" width="7" style="402" bestFit="1" customWidth="1"/>
    <col min="3086" max="3086" width="8.5703125" style="402" bestFit="1" customWidth="1"/>
    <col min="3087" max="3087" width="8.7109375" style="402" customWidth="1"/>
    <col min="3088" max="3088" width="8.5703125" style="402" customWidth="1"/>
    <col min="3089" max="3090" width="7.28515625" style="402" bestFit="1" customWidth="1"/>
    <col min="3091" max="3091" width="6.85546875" style="402" bestFit="1" customWidth="1"/>
    <col min="3092" max="3092" width="7.42578125" style="402" bestFit="1" customWidth="1"/>
    <col min="3093" max="3093" width="8.42578125" style="402" bestFit="1" customWidth="1"/>
    <col min="3094" max="3094" width="6.85546875" style="402" bestFit="1" customWidth="1"/>
    <col min="3095" max="3095" width="6.5703125" style="402" customWidth="1"/>
    <col min="3096" max="3096" width="10" style="402" bestFit="1" customWidth="1"/>
    <col min="3097" max="3328" width="11.42578125" style="402"/>
    <col min="3329" max="3329" width="5.7109375" style="402" customWidth="1"/>
    <col min="3330" max="3330" width="21.7109375" style="402" customWidth="1"/>
    <col min="3331" max="3331" width="8.7109375" style="402" customWidth="1"/>
    <col min="3332" max="3332" width="7.140625" style="402" customWidth="1"/>
    <col min="3333" max="3334" width="8.7109375" style="402" customWidth="1"/>
    <col min="3335" max="3335" width="8.140625" style="402" bestFit="1" customWidth="1"/>
    <col min="3336" max="3336" width="8" style="402" customWidth="1"/>
    <col min="3337" max="3337" width="8.7109375" style="402" customWidth="1"/>
    <col min="3338" max="3338" width="9.85546875" style="402" bestFit="1" customWidth="1"/>
    <col min="3339" max="3339" width="7.7109375" style="402" bestFit="1" customWidth="1"/>
    <col min="3340" max="3340" width="6.7109375" style="402" bestFit="1" customWidth="1"/>
    <col min="3341" max="3341" width="7" style="402" bestFit="1" customWidth="1"/>
    <col min="3342" max="3342" width="8.5703125" style="402" bestFit="1" customWidth="1"/>
    <col min="3343" max="3343" width="8.7109375" style="402" customWidth="1"/>
    <col min="3344" max="3344" width="8.5703125" style="402" customWidth="1"/>
    <col min="3345" max="3346" width="7.28515625" style="402" bestFit="1" customWidth="1"/>
    <col min="3347" max="3347" width="6.85546875" style="402" bestFit="1" customWidth="1"/>
    <col min="3348" max="3348" width="7.42578125" style="402" bestFit="1" customWidth="1"/>
    <col min="3349" max="3349" width="8.42578125" style="402" bestFit="1" customWidth="1"/>
    <col min="3350" max="3350" width="6.85546875" style="402" bestFit="1" customWidth="1"/>
    <col min="3351" max="3351" width="6.5703125" style="402" customWidth="1"/>
    <col min="3352" max="3352" width="10" style="402" bestFit="1" customWidth="1"/>
    <col min="3353" max="3584" width="11.42578125" style="402"/>
    <col min="3585" max="3585" width="5.7109375" style="402" customWidth="1"/>
    <col min="3586" max="3586" width="21.7109375" style="402" customWidth="1"/>
    <col min="3587" max="3587" width="8.7109375" style="402" customWidth="1"/>
    <col min="3588" max="3588" width="7.140625" style="402" customWidth="1"/>
    <col min="3589" max="3590" width="8.7109375" style="402" customWidth="1"/>
    <col min="3591" max="3591" width="8.140625" style="402" bestFit="1" customWidth="1"/>
    <col min="3592" max="3592" width="8" style="402" customWidth="1"/>
    <col min="3593" max="3593" width="8.7109375" style="402" customWidth="1"/>
    <col min="3594" max="3594" width="9.85546875" style="402" bestFit="1" customWidth="1"/>
    <col min="3595" max="3595" width="7.7109375" style="402" bestFit="1" customWidth="1"/>
    <col min="3596" max="3596" width="6.7109375" style="402" bestFit="1" customWidth="1"/>
    <col min="3597" max="3597" width="7" style="402" bestFit="1" customWidth="1"/>
    <col min="3598" max="3598" width="8.5703125" style="402" bestFit="1" customWidth="1"/>
    <col min="3599" max="3599" width="8.7109375" style="402" customWidth="1"/>
    <col min="3600" max="3600" width="8.5703125" style="402" customWidth="1"/>
    <col min="3601" max="3602" width="7.28515625" style="402" bestFit="1" customWidth="1"/>
    <col min="3603" max="3603" width="6.85546875" style="402" bestFit="1" customWidth="1"/>
    <col min="3604" max="3604" width="7.42578125" style="402" bestFit="1" customWidth="1"/>
    <col min="3605" max="3605" width="8.42578125" style="402" bestFit="1" customWidth="1"/>
    <col min="3606" max="3606" width="6.85546875" style="402" bestFit="1" customWidth="1"/>
    <col min="3607" max="3607" width="6.5703125" style="402" customWidth="1"/>
    <col min="3608" max="3608" width="10" style="402" bestFit="1" customWidth="1"/>
    <col min="3609" max="3840" width="11.42578125" style="402"/>
    <col min="3841" max="3841" width="5.7109375" style="402" customWidth="1"/>
    <col min="3842" max="3842" width="21.7109375" style="402" customWidth="1"/>
    <col min="3843" max="3843" width="8.7109375" style="402" customWidth="1"/>
    <col min="3844" max="3844" width="7.140625" style="402" customWidth="1"/>
    <col min="3845" max="3846" width="8.7109375" style="402" customWidth="1"/>
    <col min="3847" max="3847" width="8.140625" style="402" bestFit="1" customWidth="1"/>
    <col min="3848" max="3848" width="8" style="402" customWidth="1"/>
    <col min="3849" max="3849" width="8.7109375" style="402" customWidth="1"/>
    <col min="3850" max="3850" width="9.85546875" style="402" bestFit="1" customWidth="1"/>
    <col min="3851" max="3851" width="7.7109375" style="402" bestFit="1" customWidth="1"/>
    <col min="3852" max="3852" width="6.7109375" style="402" bestFit="1" customWidth="1"/>
    <col min="3853" max="3853" width="7" style="402" bestFit="1" customWidth="1"/>
    <col min="3854" max="3854" width="8.5703125" style="402" bestFit="1" customWidth="1"/>
    <col min="3855" max="3855" width="8.7109375" style="402" customWidth="1"/>
    <col min="3856" max="3856" width="8.5703125" style="402" customWidth="1"/>
    <col min="3857" max="3858" width="7.28515625" style="402" bestFit="1" customWidth="1"/>
    <col min="3859" max="3859" width="6.85546875" style="402" bestFit="1" customWidth="1"/>
    <col min="3860" max="3860" width="7.42578125" style="402" bestFit="1" customWidth="1"/>
    <col min="3861" max="3861" width="8.42578125" style="402" bestFit="1" customWidth="1"/>
    <col min="3862" max="3862" width="6.85546875" style="402" bestFit="1" customWidth="1"/>
    <col min="3863" max="3863" width="6.5703125" style="402" customWidth="1"/>
    <col min="3864" max="3864" width="10" style="402" bestFit="1" customWidth="1"/>
    <col min="3865" max="4096" width="11.42578125" style="402"/>
    <col min="4097" max="4097" width="5.7109375" style="402" customWidth="1"/>
    <col min="4098" max="4098" width="21.7109375" style="402" customWidth="1"/>
    <col min="4099" max="4099" width="8.7109375" style="402" customWidth="1"/>
    <col min="4100" max="4100" width="7.140625" style="402" customWidth="1"/>
    <col min="4101" max="4102" width="8.7109375" style="402" customWidth="1"/>
    <col min="4103" max="4103" width="8.140625" style="402" bestFit="1" customWidth="1"/>
    <col min="4104" max="4104" width="8" style="402" customWidth="1"/>
    <col min="4105" max="4105" width="8.7109375" style="402" customWidth="1"/>
    <col min="4106" max="4106" width="9.85546875" style="402" bestFit="1" customWidth="1"/>
    <col min="4107" max="4107" width="7.7109375" style="402" bestFit="1" customWidth="1"/>
    <col min="4108" max="4108" width="6.7109375" style="402" bestFit="1" customWidth="1"/>
    <col min="4109" max="4109" width="7" style="402" bestFit="1" customWidth="1"/>
    <col min="4110" max="4110" width="8.5703125" style="402" bestFit="1" customWidth="1"/>
    <col min="4111" max="4111" width="8.7109375" style="402" customWidth="1"/>
    <col min="4112" max="4112" width="8.5703125" style="402" customWidth="1"/>
    <col min="4113" max="4114" width="7.28515625" style="402" bestFit="1" customWidth="1"/>
    <col min="4115" max="4115" width="6.85546875" style="402" bestFit="1" customWidth="1"/>
    <col min="4116" max="4116" width="7.42578125" style="402" bestFit="1" customWidth="1"/>
    <col min="4117" max="4117" width="8.42578125" style="402" bestFit="1" customWidth="1"/>
    <col min="4118" max="4118" width="6.85546875" style="402" bestFit="1" customWidth="1"/>
    <col min="4119" max="4119" width="6.5703125" style="402" customWidth="1"/>
    <col min="4120" max="4120" width="10" style="402" bestFit="1" customWidth="1"/>
    <col min="4121" max="4352" width="11.42578125" style="402"/>
    <col min="4353" max="4353" width="5.7109375" style="402" customWidth="1"/>
    <col min="4354" max="4354" width="21.7109375" style="402" customWidth="1"/>
    <col min="4355" max="4355" width="8.7109375" style="402" customWidth="1"/>
    <col min="4356" max="4356" width="7.140625" style="402" customWidth="1"/>
    <col min="4357" max="4358" width="8.7109375" style="402" customWidth="1"/>
    <col min="4359" max="4359" width="8.140625" style="402" bestFit="1" customWidth="1"/>
    <col min="4360" max="4360" width="8" style="402" customWidth="1"/>
    <col min="4361" max="4361" width="8.7109375" style="402" customWidth="1"/>
    <col min="4362" max="4362" width="9.85546875" style="402" bestFit="1" customWidth="1"/>
    <col min="4363" max="4363" width="7.7109375" style="402" bestFit="1" customWidth="1"/>
    <col min="4364" max="4364" width="6.7109375" style="402" bestFit="1" customWidth="1"/>
    <col min="4365" max="4365" width="7" style="402" bestFit="1" customWidth="1"/>
    <col min="4366" max="4366" width="8.5703125" style="402" bestFit="1" customWidth="1"/>
    <col min="4367" max="4367" width="8.7109375" style="402" customWidth="1"/>
    <col min="4368" max="4368" width="8.5703125" style="402" customWidth="1"/>
    <col min="4369" max="4370" width="7.28515625" style="402" bestFit="1" customWidth="1"/>
    <col min="4371" max="4371" width="6.85546875" style="402" bestFit="1" customWidth="1"/>
    <col min="4372" max="4372" width="7.42578125" style="402" bestFit="1" customWidth="1"/>
    <col min="4373" max="4373" width="8.42578125" style="402" bestFit="1" customWidth="1"/>
    <col min="4374" max="4374" width="6.85546875" style="402" bestFit="1" customWidth="1"/>
    <col min="4375" max="4375" width="6.5703125" style="402" customWidth="1"/>
    <col min="4376" max="4376" width="10" style="402" bestFit="1" customWidth="1"/>
    <col min="4377" max="4608" width="11.42578125" style="402"/>
    <col min="4609" max="4609" width="5.7109375" style="402" customWidth="1"/>
    <col min="4610" max="4610" width="21.7109375" style="402" customWidth="1"/>
    <col min="4611" max="4611" width="8.7109375" style="402" customWidth="1"/>
    <col min="4612" max="4612" width="7.140625" style="402" customWidth="1"/>
    <col min="4613" max="4614" width="8.7109375" style="402" customWidth="1"/>
    <col min="4615" max="4615" width="8.140625" style="402" bestFit="1" customWidth="1"/>
    <col min="4616" max="4616" width="8" style="402" customWidth="1"/>
    <col min="4617" max="4617" width="8.7109375" style="402" customWidth="1"/>
    <col min="4618" max="4618" width="9.85546875" style="402" bestFit="1" customWidth="1"/>
    <col min="4619" max="4619" width="7.7109375" style="402" bestFit="1" customWidth="1"/>
    <col min="4620" max="4620" width="6.7109375" style="402" bestFit="1" customWidth="1"/>
    <col min="4621" max="4621" width="7" style="402" bestFit="1" customWidth="1"/>
    <col min="4622" max="4622" width="8.5703125" style="402" bestFit="1" customWidth="1"/>
    <col min="4623" max="4623" width="8.7109375" style="402" customWidth="1"/>
    <col min="4624" max="4624" width="8.5703125" style="402" customWidth="1"/>
    <col min="4625" max="4626" width="7.28515625" style="402" bestFit="1" customWidth="1"/>
    <col min="4627" max="4627" width="6.85546875" style="402" bestFit="1" customWidth="1"/>
    <col min="4628" max="4628" width="7.42578125" style="402" bestFit="1" customWidth="1"/>
    <col min="4629" max="4629" width="8.42578125" style="402" bestFit="1" customWidth="1"/>
    <col min="4630" max="4630" width="6.85546875" style="402" bestFit="1" customWidth="1"/>
    <col min="4631" max="4631" width="6.5703125" style="402" customWidth="1"/>
    <col min="4632" max="4632" width="10" style="402" bestFit="1" customWidth="1"/>
    <col min="4633" max="4864" width="11.42578125" style="402"/>
    <col min="4865" max="4865" width="5.7109375" style="402" customWidth="1"/>
    <col min="4866" max="4866" width="21.7109375" style="402" customWidth="1"/>
    <col min="4867" max="4867" width="8.7109375" style="402" customWidth="1"/>
    <col min="4868" max="4868" width="7.140625" style="402" customWidth="1"/>
    <col min="4869" max="4870" width="8.7109375" style="402" customWidth="1"/>
    <col min="4871" max="4871" width="8.140625" style="402" bestFit="1" customWidth="1"/>
    <col min="4872" max="4872" width="8" style="402" customWidth="1"/>
    <col min="4873" max="4873" width="8.7109375" style="402" customWidth="1"/>
    <col min="4874" max="4874" width="9.85546875" style="402" bestFit="1" customWidth="1"/>
    <col min="4875" max="4875" width="7.7109375" style="402" bestFit="1" customWidth="1"/>
    <col min="4876" max="4876" width="6.7109375" style="402" bestFit="1" customWidth="1"/>
    <col min="4877" max="4877" width="7" style="402" bestFit="1" customWidth="1"/>
    <col min="4878" max="4878" width="8.5703125" style="402" bestFit="1" customWidth="1"/>
    <col min="4879" max="4879" width="8.7109375" style="402" customWidth="1"/>
    <col min="4880" max="4880" width="8.5703125" style="402" customWidth="1"/>
    <col min="4881" max="4882" width="7.28515625" style="402" bestFit="1" customWidth="1"/>
    <col min="4883" max="4883" width="6.85546875" style="402" bestFit="1" customWidth="1"/>
    <col min="4884" max="4884" width="7.42578125" style="402" bestFit="1" customWidth="1"/>
    <col min="4885" max="4885" width="8.42578125" style="402" bestFit="1" customWidth="1"/>
    <col min="4886" max="4886" width="6.85546875" style="402" bestFit="1" customWidth="1"/>
    <col min="4887" max="4887" width="6.5703125" style="402" customWidth="1"/>
    <col min="4888" max="4888" width="10" style="402" bestFit="1" customWidth="1"/>
    <col min="4889" max="5120" width="11.42578125" style="402"/>
    <col min="5121" max="5121" width="5.7109375" style="402" customWidth="1"/>
    <col min="5122" max="5122" width="21.7109375" style="402" customWidth="1"/>
    <col min="5123" max="5123" width="8.7109375" style="402" customWidth="1"/>
    <col min="5124" max="5124" width="7.140625" style="402" customWidth="1"/>
    <col min="5125" max="5126" width="8.7109375" style="402" customWidth="1"/>
    <col min="5127" max="5127" width="8.140625" style="402" bestFit="1" customWidth="1"/>
    <col min="5128" max="5128" width="8" style="402" customWidth="1"/>
    <col min="5129" max="5129" width="8.7109375" style="402" customWidth="1"/>
    <col min="5130" max="5130" width="9.85546875" style="402" bestFit="1" customWidth="1"/>
    <col min="5131" max="5131" width="7.7109375" style="402" bestFit="1" customWidth="1"/>
    <col min="5132" max="5132" width="6.7109375" style="402" bestFit="1" customWidth="1"/>
    <col min="5133" max="5133" width="7" style="402" bestFit="1" customWidth="1"/>
    <col min="5134" max="5134" width="8.5703125" style="402" bestFit="1" customWidth="1"/>
    <col min="5135" max="5135" width="8.7109375" style="402" customWidth="1"/>
    <col min="5136" max="5136" width="8.5703125" style="402" customWidth="1"/>
    <col min="5137" max="5138" width="7.28515625" style="402" bestFit="1" customWidth="1"/>
    <col min="5139" max="5139" width="6.85546875" style="402" bestFit="1" customWidth="1"/>
    <col min="5140" max="5140" width="7.42578125" style="402" bestFit="1" customWidth="1"/>
    <col min="5141" max="5141" width="8.42578125" style="402" bestFit="1" customWidth="1"/>
    <col min="5142" max="5142" width="6.85546875" style="402" bestFit="1" customWidth="1"/>
    <col min="5143" max="5143" width="6.5703125" style="402" customWidth="1"/>
    <col min="5144" max="5144" width="10" style="402" bestFit="1" customWidth="1"/>
    <col min="5145" max="5376" width="11.42578125" style="402"/>
    <col min="5377" max="5377" width="5.7109375" style="402" customWidth="1"/>
    <col min="5378" max="5378" width="21.7109375" style="402" customWidth="1"/>
    <col min="5379" max="5379" width="8.7109375" style="402" customWidth="1"/>
    <col min="5380" max="5380" width="7.140625" style="402" customWidth="1"/>
    <col min="5381" max="5382" width="8.7109375" style="402" customWidth="1"/>
    <col min="5383" max="5383" width="8.140625" style="402" bestFit="1" customWidth="1"/>
    <col min="5384" max="5384" width="8" style="402" customWidth="1"/>
    <col min="5385" max="5385" width="8.7109375" style="402" customWidth="1"/>
    <col min="5386" max="5386" width="9.85546875" style="402" bestFit="1" customWidth="1"/>
    <col min="5387" max="5387" width="7.7109375" style="402" bestFit="1" customWidth="1"/>
    <col min="5388" max="5388" width="6.7109375" style="402" bestFit="1" customWidth="1"/>
    <col min="5389" max="5389" width="7" style="402" bestFit="1" customWidth="1"/>
    <col min="5390" max="5390" width="8.5703125" style="402" bestFit="1" customWidth="1"/>
    <col min="5391" max="5391" width="8.7109375" style="402" customWidth="1"/>
    <col min="5392" max="5392" width="8.5703125" style="402" customWidth="1"/>
    <col min="5393" max="5394" width="7.28515625" style="402" bestFit="1" customWidth="1"/>
    <col min="5395" max="5395" width="6.85546875" style="402" bestFit="1" customWidth="1"/>
    <col min="5396" max="5396" width="7.42578125" style="402" bestFit="1" customWidth="1"/>
    <col min="5397" max="5397" width="8.42578125" style="402" bestFit="1" customWidth="1"/>
    <col min="5398" max="5398" width="6.85546875" style="402" bestFit="1" customWidth="1"/>
    <col min="5399" max="5399" width="6.5703125" style="402" customWidth="1"/>
    <col min="5400" max="5400" width="10" style="402" bestFit="1" customWidth="1"/>
    <col min="5401" max="5632" width="11.42578125" style="402"/>
    <col min="5633" max="5633" width="5.7109375" style="402" customWidth="1"/>
    <col min="5634" max="5634" width="21.7109375" style="402" customWidth="1"/>
    <col min="5635" max="5635" width="8.7109375" style="402" customWidth="1"/>
    <col min="5636" max="5636" width="7.140625" style="402" customWidth="1"/>
    <col min="5637" max="5638" width="8.7109375" style="402" customWidth="1"/>
    <col min="5639" max="5639" width="8.140625" style="402" bestFit="1" customWidth="1"/>
    <col min="5640" max="5640" width="8" style="402" customWidth="1"/>
    <col min="5641" max="5641" width="8.7109375" style="402" customWidth="1"/>
    <col min="5642" max="5642" width="9.85546875" style="402" bestFit="1" customWidth="1"/>
    <col min="5643" max="5643" width="7.7109375" style="402" bestFit="1" customWidth="1"/>
    <col min="5644" max="5644" width="6.7109375" style="402" bestFit="1" customWidth="1"/>
    <col min="5645" max="5645" width="7" style="402" bestFit="1" customWidth="1"/>
    <col min="5646" max="5646" width="8.5703125" style="402" bestFit="1" customWidth="1"/>
    <col min="5647" max="5647" width="8.7109375" style="402" customWidth="1"/>
    <col min="5648" max="5648" width="8.5703125" style="402" customWidth="1"/>
    <col min="5649" max="5650" width="7.28515625" style="402" bestFit="1" customWidth="1"/>
    <col min="5651" max="5651" width="6.85546875" style="402" bestFit="1" customWidth="1"/>
    <col min="5652" max="5652" width="7.42578125" style="402" bestFit="1" customWidth="1"/>
    <col min="5653" max="5653" width="8.42578125" style="402" bestFit="1" customWidth="1"/>
    <col min="5654" max="5654" width="6.85546875" style="402" bestFit="1" customWidth="1"/>
    <col min="5655" max="5655" width="6.5703125" style="402" customWidth="1"/>
    <col min="5656" max="5656" width="10" style="402" bestFit="1" customWidth="1"/>
    <col min="5657" max="5888" width="11.42578125" style="402"/>
    <col min="5889" max="5889" width="5.7109375" style="402" customWidth="1"/>
    <col min="5890" max="5890" width="21.7109375" style="402" customWidth="1"/>
    <col min="5891" max="5891" width="8.7109375" style="402" customWidth="1"/>
    <col min="5892" max="5892" width="7.140625" style="402" customWidth="1"/>
    <col min="5893" max="5894" width="8.7109375" style="402" customWidth="1"/>
    <col min="5895" max="5895" width="8.140625" style="402" bestFit="1" customWidth="1"/>
    <col min="5896" max="5896" width="8" style="402" customWidth="1"/>
    <col min="5897" max="5897" width="8.7109375" style="402" customWidth="1"/>
    <col min="5898" max="5898" width="9.85546875" style="402" bestFit="1" customWidth="1"/>
    <col min="5899" max="5899" width="7.7109375" style="402" bestFit="1" customWidth="1"/>
    <col min="5900" max="5900" width="6.7109375" style="402" bestFit="1" customWidth="1"/>
    <col min="5901" max="5901" width="7" style="402" bestFit="1" customWidth="1"/>
    <col min="5902" max="5902" width="8.5703125" style="402" bestFit="1" customWidth="1"/>
    <col min="5903" max="5903" width="8.7109375" style="402" customWidth="1"/>
    <col min="5904" max="5904" width="8.5703125" style="402" customWidth="1"/>
    <col min="5905" max="5906" width="7.28515625" style="402" bestFit="1" customWidth="1"/>
    <col min="5907" max="5907" width="6.85546875" style="402" bestFit="1" customWidth="1"/>
    <col min="5908" max="5908" width="7.42578125" style="402" bestFit="1" customWidth="1"/>
    <col min="5909" max="5909" width="8.42578125" style="402" bestFit="1" customWidth="1"/>
    <col min="5910" max="5910" width="6.85546875" style="402" bestFit="1" customWidth="1"/>
    <col min="5911" max="5911" width="6.5703125" style="402" customWidth="1"/>
    <col min="5912" max="5912" width="10" style="402" bestFit="1" customWidth="1"/>
    <col min="5913" max="6144" width="11.42578125" style="402"/>
    <col min="6145" max="6145" width="5.7109375" style="402" customWidth="1"/>
    <col min="6146" max="6146" width="21.7109375" style="402" customWidth="1"/>
    <col min="6147" max="6147" width="8.7109375" style="402" customWidth="1"/>
    <col min="6148" max="6148" width="7.140625" style="402" customWidth="1"/>
    <col min="6149" max="6150" width="8.7109375" style="402" customWidth="1"/>
    <col min="6151" max="6151" width="8.140625" style="402" bestFit="1" customWidth="1"/>
    <col min="6152" max="6152" width="8" style="402" customWidth="1"/>
    <col min="6153" max="6153" width="8.7109375" style="402" customWidth="1"/>
    <col min="6154" max="6154" width="9.85546875" style="402" bestFit="1" customWidth="1"/>
    <col min="6155" max="6155" width="7.7109375" style="402" bestFit="1" customWidth="1"/>
    <col min="6156" max="6156" width="6.7109375" style="402" bestFit="1" customWidth="1"/>
    <col min="6157" max="6157" width="7" style="402" bestFit="1" customWidth="1"/>
    <col min="6158" max="6158" width="8.5703125" style="402" bestFit="1" customWidth="1"/>
    <col min="6159" max="6159" width="8.7109375" style="402" customWidth="1"/>
    <col min="6160" max="6160" width="8.5703125" style="402" customWidth="1"/>
    <col min="6161" max="6162" width="7.28515625" style="402" bestFit="1" customWidth="1"/>
    <col min="6163" max="6163" width="6.85546875" style="402" bestFit="1" customWidth="1"/>
    <col min="6164" max="6164" width="7.42578125" style="402" bestFit="1" customWidth="1"/>
    <col min="6165" max="6165" width="8.42578125" style="402" bestFit="1" customWidth="1"/>
    <col min="6166" max="6166" width="6.85546875" style="402" bestFit="1" customWidth="1"/>
    <col min="6167" max="6167" width="6.5703125" style="402" customWidth="1"/>
    <col min="6168" max="6168" width="10" style="402" bestFit="1" customWidth="1"/>
    <col min="6169" max="6400" width="11.42578125" style="402"/>
    <col min="6401" max="6401" width="5.7109375" style="402" customWidth="1"/>
    <col min="6402" max="6402" width="21.7109375" style="402" customWidth="1"/>
    <col min="6403" max="6403" width="8.7109375" style="402" customWidth="1"/>
    <col min="6404" max="6404" width="7.140625" style="402" customWidth="1"/>
    <col min="6405" max="6406" width="8.7109375" style="402" customWidth="1"/>
    <col min="6407" max="6407" width="8.140625" style="402" bestFit="1" customWidth="1"/>
    <col min="6408" max="6408" width="8" style="402" customWidth="1"/>
    <col min="6409" max="6409" width="8.7109375" style="402" customWidth="1"/>
    <col min="6410" max="6410" width="9.85546875" style="402" bestFit="1" customWidth="1"/>
    <col min="6411" max="6411" width="7.7109375" style="402" bestFit="1" customWidth="1"/>
    <col min="6412" max="6412" width="6.7109375" style="402" bestFit="1" customWidth="1"/>
    <col min="6413" max="6413" width="7" style="402" bestFit="1" customWidth="1"/>
    <col min="6414" max="6414" width="8.5703125" style="402" bestFit="1" customWidth="1"/>
    <col min="6415" max="6415" width="8.7109375" style="402" customWidth="1"/>
    <col min="6416" max="6416" width="8.5703125" style="402" customWidth="1"/>
    <col min="6417" max="6418" width="7.28515625" style="402" bestFit="1" customWidth="1"/>
    <col min="6419" max="6419" width="6.85546875" style="402" bestFit="1" customWidth="1"/>
    <col min="6420" max="6420" width="7.42578125" style="402" bestFit="1" customWidth="1"/>
    <col min="6421" max="6421" width="8.42578125" style="402" bestFit="1" customWidth="1"/>
    <col min="6422" max="6422" width="6.85546875" style="402" bestFit="1" customWidth="1"/>
    <col min="6423" max="6423" width="6.5703125" style="402" customWidth="1"/>
    <col min="6424" max="6424" width="10" style="402" bestFit="1" customWidth="1"/>
    <col min="6425" max="6656" width="11.42578125" style="402"/>
    <col min="6657" max="6657" width="5.7109375" style="402" customWidth="1"/>
    <col min="6658" max="6658" width="21.7109375" style="402" customWidth="1"/>
    <col min="6659" max="6659" width="8.7109375" style="402" customWidth="1"/>
    <col min="6660" max="6660" width="7.140625" style="402" customWidth="1"/>
    <col min="6661" max="6662" width="8.7109375" style="402" customWidth="1"/>
    <col min="6663" max="6663" width="8.140625" style="402" bestFit="1" customWidth="1"/>
    <col min="6664" max="6664" width="8" style="402" customWidth="1"/>
    <col min="6665" max="6665" width="8.7109375" style="402" customWidth="1"/>
    <col min="6666" max="6666" width="9.85546875" style="402" bestFit="1" customWidth="1"/>
    <col min="6667" max="6667" width="7.7109375" style="402" bestFit="1" customWidth="1"/>
    <col min="6668" max="6668" width="6.7109375" style="402" bestFit="1" customWidth="1"/>
    <col min="6669" max="6669" width="7" style="402" bestFit="1" customWidth="1"/>
    <col min="6670" max="6670" width="8.5703125" style="402" bestFit="1" customWidth="1"/>
    <col min="6671" max="6671" width="8.7109375" style="402" customWidth="1"/>
    <col min="6672" max="6672" width="8.5703125" style="402" customWidth="1"/>
    <col min="6673" max="6674" width="7.28515625" style="402" bestFit="1" customWidth="1"/>
    <col min="6675" max="6675" width="6.85546875" style="402" bestFit="1" customWidth="1"/>
    <col min="6676" max="6676" width="7.42578125" style="402" bestFit="1" customWidth="1"/>
    <col min="6677" max="6677" width="8.42578125" style="402" bestFit="1" customWidth="1"/>
    <col min="6678" max="6678" width="6.85546875" style="402" bestFit="1" customWidth="1"/>
    <col min="6679" max="6679" width="6.5703125" style="402" customWidth="1"/>
    <col min="6680" max="6680" width="10" style="402" bestFit="1" customWidth="1"/>
    <col min="6681" max="6912" width="11.42578125" style="402"/>
    <col min="6913" max="6913" width="5.7109375" style="402" customWidth="1"/>
    <col min="6914" max="6914" width="21.7109375" style="402" customWidth="1"/>
    <col min="6915" max="6915" width="8.7109375" style="402" customWidth="1"/>
    <col min="6916" max="6916" width="7.140625" style="402" customWidth="1"/>
    <col min="6917" max="6918" width="8.7109375" style="402" customWidth="1"/>
    <col min="6919" max="6919" width="8.140625" style="402" bestFit="1" customWidth="1"/>
    <col min="6920" max="6920" width="8" style="402" customWidth="1"/>
    <col min="6921" max="6921" width="8.7109375" style="402" customWidth="1"/>
    <col min="6922" max="6922" width="9.85546875" style="402" bestFit="1" customWidth="1"/>
    <col min="6923" max="6923" width="7.7109375" style="402" bestFit="1" customWidth="1"/>
    <col min="6924" max="6924" width="6.7109375" style="402" bestFit="1" customWidth="1"/>
    <col min="6925" max="6925" width="7" style="402" bestFit="1" customWidth="1"/>
    <col min="6926" max="6926" width="8.5703125" style="402" bestFit="1" customWidth="1"/>
    <col min="6927" max="6927" width="8.7109375" style="402" customWidth="1"/>
    <col min="6928" max="6928" width="8.5703125" style="402" customWidth="1"/>
    <col min="6929" max="6930" width="7.28515625" style="402" bestFit="1" customWidth="1"/>
    <col min="6931" max="6931" width="6.85546875" style="402" bestFit="1" customWidth="1"/>
    <col min="6932" max="6932" width="7.42578125" style="402" bestFit="1" customWidth="1"/>
    <col min="6933" max="6933" width="8.42578125" style="402" bestFit="1" customWidth="1"/>
    <col min="6934" max="6934" width="6.85546875" style="402" bestFit="1" customWidth="1"/>
    <col min="6935" max="6935" width="6.5703125" style="402" customWidth="1"/>
    <col min="6936" max="6936" width="10" style="402" bestFit="1" customWidth="1"/>
    <col min="6937" max="7168" width="11.42578125" style="402"/>
    <col min="7169" max="7169" width="5.7109375" style="402" customWidth="1"/>
    <col min="7170" max="7170" width="21.7109375" style="402" customWidth="1"/>
    <col min="7171" max="7171" width="8.7109375" style="402" customWidth="1"/>
    <col min="7172" max="7172" width="7.140625" style="402" customWidth="1"/>
    <col min="7173" max="7174" width="8.7109375" style="402" customWidth="1"/>
    <col min="7175" max="7175" width="8.140625" style="402" bestFit="1" customWidth="1"/>
    <col min="7176" max="7176" width="8" style="402" customWidth="1"/>
    <col min="7177" max="7177" width="8.7109375" style="402" customWidth="1"/>
    <col min="7178" max="7178" width="9.85546875" style="402" bestFit="1" customWidth="1"/>
    <col min="7179" max="7179" width="7.7109375" style="402" bestFit="1" customWidth="1"/>
    <col min="7180" max="7180" width="6.7109375" style="402" bestFit="1" customWidth="1"/>
    <col min="7181" max="7181" width="7" style="402" bestFit="1" customWidth="1"/>
    <col min="7182" max="7182" width="8.5703125" style="402" bestFit="1" customWidth="1"/>
    <col min="7183" max="7183" width="8.7109375" style="402" customWidth="1"/>
    <col min="7184" max="7184" width="8.5703125" style="402" customWidth="1"/>
    <col min="7185" max="7186" width="7.28515625" style="402" bestFit="1" customWidth="1"/>
    <col min="7187" max="7187" width="6.85546875" style="402" bestFit="1" customWidth="1"/>
    <col min="7188" max="7188" width="7.42578125" style="402" bestFit="1" customWidth="1"/>
    <col min="7189" max="7189" width="8.42578125" style="402" bestFit="1" customWidth="1"/>
    <col min="7190" max="7190" width="6.85546875" style="402" bestFit="1" customWidth="1"/>
    <col min="7191" max="7191" width="6.5703125" style="402" customWidth="1"/>
    <col min="7192" max="7192" width="10" style="402" bestFit="1" customWidth="1"/>
    <col min="7193" max="7424" width="11.42578125" style="402"/>
    <col min="7425" max="7425" width="5.7109375" style="402" customWidth="1"/>
    <col min="7426" max="7426" width="21.7109375" style="402" customWidth="1"/>
    <col min="7427" max="7427" width="8.7109375" style="402" customWidth="1"/>
    <col min="7428" max="7428" width="7.140625" style="402" customWidth="1"/>
    <col min="7429" max="7430" width="8.7109375" style="402" customWidth="1"/>
    <col min="7431" max="7431" width="8.140625" style="402" bestFit="1" customWidth="1"/>
    <col min="7432" max="7432" width="8" style="402" customWidth="1"/>
    <col min="7433" max="7433" width="8.7109375" style="402" customWidth="1"/>
    <col min="7434" max="7434" width="9.85546875" style="402" bestFit="1" customWidth="1"/>
    <col min="7435" max="7435" width="7.7109375" style="402" bestFit="1" customWidth="1"/>
    <col min="7436" max="7436" width="6.7109375" style="402" bestFit="1" customWidth="1"/>
    <col min="7437" max="7437" width="7" style="402" bestFit="1" customWidth="1"/>
    <col min="7438" max="7438" width="8.5703125" style="402" bestFit="1" customWidth="1"/>
    <col min="7439" max="7439" width="8.7109375" style="402" customWidth="1"/>
    <col min="7440" max="7440" width="8.5703125" style="402" customWidth="1"/>
    <col min="7441" max="7442" width="7.28515625" style="402" bestFit="1" customWidth="1"/>
    <col min="7443" max="7443" width="6.85546875" style="402" bestFit="1" customWidth="1"/>
    <col min="7444" max="7444" width="7.42578125" style="402" bestFit="1" customWidth="1"/>
    <col min="7445" max="7445" width="8.42578125" style="402" bestFit="1" customWidth="1"/>
    <col min="7446" max="7446" width="6.85546875" style="402" bestFit="1" customWidth="1"/>
    <col min="7447" max="7447" width="6.5703125" style="402" customWidth="1"/>
    <col min="7448" max="7448" width="10" style="402" bestFit="1" customWidth="1"/>
    <col min="7449" max="7680" width="11.42578125" style="402"/>
    <col min="7681" max="7681" width="5.7109375" style="402" customWidth="1"/>
    <col min="7682" max="7682" width="21.7109375" style="402" customWidth="1"/>
    <col min="7683" max="7683" width="8.7109375" style="402" customWidth="1"/>
    <col min="7684" max="7684" width="7.140625" style="402" customWidth="1"/>
    <col min="7685" max="7686" width="8.7109375" style="402" customWidth="1"/>
    <col min="7687" max="7687" width="8.140625" style="402" bestFit="1" customWidth="1"/>
    <col min="7688" max="7688" width="8" style="402" customWidth="1"/>
    <col min="7689" max="7689" width="8.7109375" style="402" customWidth="1"/>
    <col min="7690" max="7690" width="9.85546875" style="402" bestFit="1" customWidth="1"/>
    <col min="7691" max="7691" width="7.7109375" style="402" bestFit="1" customWidth="1"/>
    <col min="7692" max="7692" width="6.7109375" style="402" bestFit="1" customWidth="1"/>
    <col min="7693" max="7693" width="7" style="402" bestFit="1" customWidth="1"/>
    <col min="7694" max="7694" width="8.5703125" style="402" bestFit="1" customWidth="1"/>
    <col min="7695" max="7695" width="8.7109375" style="402" customWidth="1"/>
    <col min="7696" max="7696" width="8.5703125" style="402" customWidth="1"/>
    <col min="7697" max="7698" width="7.28515625" style="402" bestFit="1" customWidth="1"/>
    <col min="7699" max="7699" width="6.85546875" style="402" bestFit="1" customWidth="1"/>
    <col min="7700" max="7700" width="7.42578125" style="402" bestFit="1" customWidth="1"/>
    <col min="7701" max="7701" width="8.42578125" style="402" bestFit="1" customWidth="1"/>
    <col min="7702" max="7702" width="6.85546875" style="402" bestFit="1" customWidth="1"/>
    <col min="7703" max="7703" width="6.5703125" style="402" customWidth="1"/>
    <col min="7704" max="7704" width="10" style="402" bestFit="1" customWidth="1"/>
    <col min="7705" max="7936" width="11.42578125" style="402"/>
    <col min="7937" max="7937" width="5.7109375" style="402" customWidth="1"/>
    <col min="7938" max="7938" width="21.7109375" style="402" customWidth="1"/>
    <col min="7939" max="7939" width="8.7109375" style="402" customWidth="1"/>
    <col min="7940" max="7940" width="7.140625" style="402" customWidth="1"/>
    <col min="7941" max="7942" width="8.7109375" style="402" customWidth="1"/>
    <col min="7943" max="7943" width="8.140625" style="402" bestFit="1" customWidth="1"/>
    <col min="7944" max="7944" width="8" style="402" customWidth="1"/>
    <col min="7945" max="7945" width="8.7109375" style="402" customWidth="1"/>
    <col min="7946" max="7946" width="9.85546875" style="402" bestFit="1" customWidth="1"/>
    <col min="7947" max="7947" width="7.7109375" style="402" bestFit="1" customWidth="1"/>
    <col min="7948" max="7948" width="6.7109375" style="402" bestFit="1" customWidth="1"/>
    <col min="7949" max="7949" width="7" style="402" bestFit="1" customWidth="1"/>
    <col min="7950" max="7950" width="8.5703125" style="402" bestFit="1" customWidth="1"/>
    <col min="7951" max="7951" width="8.7109375" style="402" customWidth="1"/>
    <col min="7952" max="7952" width="8.5703125" style="402" customWidth="1"/>
    <col min="7953" max="7954" width="7.28515625" style="402" bestFit="1" customWidth="1"/>
    <col min="7955" max="7955" width="6.85546875" style="402" bestFit="1" customWidth="1"/>
    <col min="7956" max="7956" width="7.42578125" style="402" bestFit="1" customWidth="1"/>
    <col min="7957" max="7957" width="8.42578125" style="402" bestFit="1" customWidth="1"/>
    <col min="7958" max="7958" width="6.85546875" style="402" bestFit="1" customWidth="1"/>
    <col min="7959" max="7959" width="6.5703125" style="402" customWidth="1"/>
    <col min="7960" max="7960" width="10" style="402" bestFit="1" customWidth="1"/>
    <col min="7961" max="8192" width="11.42578125" style="402"/>
    <col min="8193" max="8193" width="5.7109375" style="402" customWidth="1"/>
    <col min="8194" max="8194" width="21.7109375" style="402" customWidth="1"/>
    <col min="8195" max="8195" width="8.7109375" style="402" customWidth="1"/>
    <col min="8196" max="8196" width="7.140625" style="402" customWidth="1"/>
    <col min="8197" max="8198" width="8.7109375" style="402" customWidth="1"/>
    <col min="8199" max="8199" width="8.140625" style="402" bestFit="1" customWidth="1"/>
    <col min="8200" max="8200" width="8" style="402" customWidth="1"/>
    <col min="8201" max="8201" width="8.7109375" style="402" customWidth="1"/>
    <col min="8202" max="8202" width="9.85546875" style="402" bestFit="1" customWidth="1"/>
    <col min="8203" max="8203" width="7.7109375" style="402" bestFit="1" customWidth="1"/>
    <col min="8204" max="8204" width="6.7109375" style="402" bestFit="1" customWidth="1"/>
    <col min="8205" max="8205" width="7" style="402" bestFit="1" customWidth="1"/>
    <col min="8206" max="8206" width="8.5703125" style="402" bestFit="1" customWidth="1"/>
    <col min="8207" max="8207" width="8.7109375" style="402" customWidth="1"/>
    <col min="8208" max="8208" width="8.5703125" style="402" customWidth="1"/>
    <col min="8209" max="8210" width="7.28515625" style="402" bestFit="1" customWidth="1"/>
    <col min="8211" max="8211" width="6.85546875" style="402" bestFit="1" customWidth="1"/>
    <col min="8212" max="8212" width="7.42578125" style="402" bestFit="1" customWidth="1"/>
    <col min="8213" max="8213" width="8.42578125" style="402" bestFit="1" customWidth="1"/>
    <col min="8214" max="8214" width="6.85546875" style="402" bestFit="1" customWidth="1"/>
    <col min="8215" max="8215" width="6.5703125" style="402" customWidth="1"/>
    <col min="8216" max="8216" width="10" style="402" bestFit="1" customWidth="1"/>
    <col min="8217" max="8448" width="11.42578125" style="402"/>
    <col min="8449" max="8449" width="5.7109375" style="402" customWidth="1"/>
    <col min="8450" max="8450" width="21.7109375" style="402" customWidth="1"/>
    <col min="8451" max="8451" width="8.7109375" style="402" customWidth="1"/>
    <col min="8452" max="8452" width="7.140625" style="402" customWidth="1"/>
    <col min="8453" max="8454" width="8.7109375" style="402" customWidth="1"/>
    <col min="8455" max="8455" width="8.140625" style="402" bestFit="1" customWidth="1"/>
    <col min="8456" max="8456" width="8" style="402" customWidth="1"/>
    <col min="8457" max="8457" width="8.7109375" style="402" customWidth="1"/>
    <col min="8458" max="8458" width="9.85546875" style="402" bestFit="1" customWidth="1"/>
    <col min="8459" max="8459" width="7.7109375" style="402" bestFit="1" customWidth="1"/>
    <col min="8460" max="8460" width="6.7109375" style="402" bestFit="1" customWidth="1"/>
    <col min="8461" max="8461" width="7" style="402" bestFit="1" customWidth="1"/>
    <col min="8462" max="8462" width="8.5703125" style="402" bestFit="1" customWidth="1"/>
    <col min="8463" max="8463" width="8.7109375" style="402" customWidth="1"/>
    <col min="8464" max="8464" width="8.5703125" style="402" customWidth="1"/>
    <col min="8465" max="8466" width="7.28515625" style="402" bestFit="1" customWidth="1"/>
    <col min="8467" max="8467" width="6.85546875" style="402" bestFit="1" customWidth="1"/>
    <col min="8468" max="8468" width="7.42578125" style="402" bestFit="1" customWidth="1"/>
    <col min="8469" max="8469" width="8.42578125" style="402" bestFit="1" customWidth="1"/>
    <col min="8470" max="8470" width="6.85546875" style="402" bestFit="1" customWidth="1"/>
    <col min="8471" max="8471" width="6.5703125" style="402" customWidth="1"/>
    <col min="8472" max="8472" width="10" style="402" bestFit="1" customWidth="1"/>
    <col min="8473" max="8704" width="11.42578125" style="402"/>
    <col min="8705" max="8705" width="5.7109375" style="402" customWidth="1"/>
    <col min="8706" max="8706" width="21.7109375" style="402" customWidth="1"/>
    <col min="8707" max="8707" width="8.7109375" style="402" customWidth="1"/>
    <col min="8708" max="8708" width="7.140625" style="402" customWidth="1"/>
    <col min="8709" max="8710" width="8.7109375" style="402" customWidth="1"/>
    <col min="8711" max="8711" width="8.140625" style="402" bestFit="1" customWidth="1"/>
    <col min="8712" max="8712" width="8" style="402" customWidth="1"/>
    <col min="8713" max="8713" width="8.7109375" style="402" customWidth="1"/>
    <col min="8714" max="8714" width="9.85546875" style="402" bestFit="1" customWidth="1"/>
    <col min="8715" max="8715" width="7.7109375" style="402" bestFit="1" customWidth="1"/>
    <col min="8716" max="8716" width="6.7109375" style="402" bestFit="1" customWidth="1"/>
    <col min="8717" max="8717" width="7" style="402" bestFit="1" customWidth="1"/>
    <col min="8718" max="8718" width="8.5703125" style="402" bestFit="1" customWidth="1"/>
    <col min="8719" max="8719" width="8.7109375" style="402" customWidth="1"/>
    <col min="8720" max="8720" width="8.5703125" style="402" customWidth="1"/>
    <col min="8721" max="8722" width="7.28515625" style="402" bestFit="1" customWidth="1"/>
    <col min="8723" max="8723" width="6.85546875" style="402" bestFit="1" customWidth="1"/>
    <col min="8724" max="8724" width="7.42578125" style="402" bestFit="1" customWidth="1"/>
    <col min="8725" max="8725" width="8.42578125" style="402" bestFit="1" customWidth="1"/>
    <col min="8726" max="8726" width="6.85546875" style="402" bestFit="1" customWidth="1"/>
    <col min="8727" max="8727" width="6.5703125" style="402" customWidth="1"/>
    <col min="8728" max="8728" width="10" style="402" bestFit="1" customWidth="1"/>
    <col min="8729" max="8960" width="11.42578125" style="402"/>
    <col min="8961" max="8961" width="5.7109375" style="402" customWidth="1"/>
    <col min="8962" max="8962" width="21.7109375" style="402" customWidth="1"/>
    <col min="8963" max="8963" width="8.7109375" style="402" customWidth="1"/>
    <col min="8964" max="8964" width="7.140625" style="402" customWidth="1"/>
    <col min="8965" max="8966" width="8.7109375" style="402" customWidth="1"/>
    <col min="8967" max="8967" width="8.140625" style="402" bestFit="1" customWidth="1"/>
    <col min="8968" max="8968" width="8" style="402" customWidth="1"/>
    <col min="8969" max="8969" width="8.7109375" style="402" customWidth="1"/>
    <col min="8970" max="8970" width="9.85546875" style="402" bestFit="1" customWidth="1"/>
    <col min="8971" max="8971" width="7.7109375" style="402" bestFit="1" customWidth="1"/>
    <col min="8972" max="8972" width="6.7109375" style="402" bestFit="1" customWidth="1"/>
    <col min="8973" max="8973" width="7" style="402" bestFit="1" customWidth="1"/>
    <col min="8974" max="8974" width="8.5703125" style="402" bestFit="1" customWidth="1"/>
    <col min="8975" max="8975" width="8.7109375" style="402" customWidth="1"/>
    <col min="8976" max="8976" width="8.5703125" style="402" customWidth="1"/>
    <col min="8977" max="8978" width="7.28515625" style="402" bestFit="1" customWidth="1"/>
    <col min="8979" max="8979" width="6.85546875" style="402" bestFit="1" customWidth="1"/>
    <col min="8980" max="8980" width="7.42578125" style="402" bestFit="1" customWidth="1"/>
    <col min="8981" max="8981" width="8.42578125" style="402" bestFit="1" customWidth="1"/>
    <col min="8982" max="8982" width="6.85546875" style="402" bestFit="1" customWidth="1"/>
    <col min="8983" max="8983" width="6.5703125" style="402" customWidth="1"/>
    <col min="8984" max="8984" width="10" style="402" bestFit="1" customWidth="1"/>
    <col min="8985" max="9216" width="11.42578125" style="402"/>
    <col min="9217" max="9217" width="5.7109375" style="402" customWidth="1"/>
    <col min="9218" max="9218" width="21.7109375" style="402" customWidth="1"/>
    <col min="9219" max="9219" width="8.7109375" style="402" customWidth="1"/>
    <col min="9220" max="9220" width="7.140625" style="402" customWidth="1"/>
    <col min="9221" max="9222" width="8.7109375" style="402" customWidth="1"/>
    <col min="9223" max="9223" width="8.140625" style="402" bestFit="1" customWidth="1"/>
    <col min="9224" max="9224" width="8" style="402" customWidth="1"/>
    <col min="9225" max="9225" width="8.7109375" style="402" customWidth="1"/>
    <col min="9226" max="9226" width="9.85546875" style="402" bestFit="1" customWidth="1"/>
    <col min="9227" max="9227" width="7.7109375" style="402" bestFit="1" customWidth="1"/>
    <col min="9228" max="9228" width="6.7109375" style="402" bestFit="1" customWidth="1"/>
    <col min="9229" max="9229" width="7" style="402" bestFit="1" customWidth="1"/>
    <col min="9230" max="9230" width="8.5703125" style="402" bestFit="1" customWidth="1"/>
    <col min="9231" max="9231" width="8.7109375" style="402" customWidth="1"/>
    <col min="9232" max="9232" width="8.5703125" style="402" customWidth="1"/>
    <col min="9233" max="9234" width="7.28515625" style="402" bestFit="1" customWidth="1"/>
    <col min="9235" max="9235" width="6.85546875" style="402" bestFit="1" customWidth="1"/>
    <col min="9236" max="9236" width="7.42578125" style="402" bestFit="1" customWidth="1"/>
    <col min="9237" max="9237" width="8.42578125" style="402" bestFit="1" customWidth="1"/>
    <col min="9238" max="9238" width="6.85546875" style="402" bestFit="1" customWidth="1"/>
    <col min="9239" max="9239" width="6.5703125" style="402" customWidth="1"/>
    <col min="9240" max="9240" width="10" style="402" bestFit="1" customWidth="1"/>
    <col min="9241" max="9472" width="11.42578125" style="402"/>
    <col min="9473" max="9473" width="5.7109375" style="402" customWidth="1"/>
    <col min="9474" max="9474" width="21.7109375" style="402" customWidth="1"/>
    <col min="9475" max="9475" width="8.7109375" style="402" customWidth="1"/>
    <col min="9476" max="9476" width="7.140625" style="402" customWidth="1"/>
    <col min="9477" max="9478" width="8.7109375" style="402" customWidth="1"/>
    <col min="9479" max="9479" width="8.140625" style="402" bestFit="1" customWidth="1"/>
    <col min="9480" max="9480" width="8" style="402" customWidth="1"/>
    <col min="9481" max="9481" width="8.7109375" style="402" customWidth="1"/>
    <col min="9482" max="9482" width="9.85546875" style="402" bestFit="1" customWidth="1"/>
    <col min="9483" max="9483" width="7.7109375" style="402" bestFit="1" customWidth="1"/>
    <col min="9484" max="9484" width="6.7109375" style="402" bestFit="1" customWidth="1"/>
    <col min="9485" max="9485" width="7" style="402" bestFit="1" customWidth="1"/>
    <col min="9486" max="9486" width="8.5703125" style="402" bestFit="1" customWidth="1"/>
    <col min="9487" max="9487" width="8.7109375" style="402" customWidth="1"/>
    <col min="9488" max="9488" width="8.5703125" style="402" customWidth="1"/>
    <col min="9489" max="9490" width="7.28515625" style="402" bestFit="1" customWidth="1"/>
    <col min="9491" max="9491" width="6.85546875" style="402" bestFit="1" customWidth="1"/>
    <col min="9492" max="9492" width="7.42578125" style="402" bestFit="1" customWidth="1"/>
    <col min="9493" max="9493" width="8.42578125" style="402" bestFit="1" customWidth="1"/>
    <col min="9494" max="9494" width="6.85546875" style="402" bestFit="1" customWidth="1"/>
    <col min="9495" max="9495" width="6.5703125" style="402" customWidth="1"/>
    <col min="9496" max="9496" width="10" style="402" bestFit="1" customWidth="1"/>
    <col min="9497" max="9728" width="11.42578125" style="402"/>
    <col min="9729" max="9729" width="5.7109375" style="402" customWidth="1"/>
    <col min="9730" max="9730" width="21.7109375" style="402" customWidth="1"/>
    <col min="9731" max="9731" width="8.7109375" style="402" customWidth="1"/>
    <col min="9732" max="9732" width="7.140625" style="402" customWidth="1"/>
    <col min="9733" max="9734" width="8.7109375" style="402" customWidth="1"/>
    <col min="9735" max="9735" width="8.140625" style="402" bestFit="1" customWidth="1"/>
    <col min="9736" max="9736" width="8" style="402" customWidth="1"/>
    <col min="9737" max="9737" width="8.7109375" style="402" customWidth="1"/>
    <col min="9738" max="9738" width="9.85546875" style="402" bestFit="1" customWidth="1"/>
    <col min="9739" max="9739" width="7.7109375" style="402" bestFit="1" customWidth="1"/>
    <col min="9740" max="9740" width="6.7109375" style="402" bestFit="1" customWidth="1"/>
    <col min="9741" max="9741" width="7" style="402" bestFit="1" customWidth="1"/>
    <col min="9742" max="9742" width="8.5703125" style="402" bestFit="1" customWidth="1"/>
    <col min="9743" max="9743" width="8.7109375" style="402" customWidth="1"/>
    <col min="9744" max="9744" width="8.5703125" style="402" customWidth="1"/>
    <col min="9745" max="9746" width="7.28515625" style="402" bestFit="1" customWidth="1"/>
    <col min="9747" max="9747" width="6.85546875" style="402" bestFit="1" customWidth="1"/>
    <col min="9748" max="9748" width="7.42578125" style="402" bestFit="1" customWidth="1"/>
    <col min="9749" max="9749" width="8.42578125" style="402" bestFit="1" customWidth="1"/>
    <col min="9750" max="9750" width="6.85546875" style="402" bestFit="1" customWidth="1"/>
    <col min="9751" max="9751" width="6.5703125" style="402" customWidth="1"/>
    <col min="9752" max="9752" width="10" style="402" bestFit="1" customWidth="1"/>
    <col min="9753" max="9984" width="11.42578125" style="402"/>
    <col min="9985" max="9985" width="5.7109375" style="402" customWidth="1"/>
    <col min="9986" max="9986" width="21.7109375" style="402" customWidth="1"/>
    <col min="9987" max="9987" width="8.7109375" style="402" customWidth="1"/>
    <col min="9988" max="9988" width="7.140625" style="402" customWidth="1"/>
    <col min="9989" max="9990" width="8.7109375" style="402" customWidth="1"/>
    <col min="9991" max="9991" width="8.140625" style="402" bestFit="1" customWidth="1"/>
    <col min="9992" max="9992" width="8" style="402" customWidth="1"/>
    <col min="9993" max="9993" width="8.7109375" style="402" customWidth="1"/>
    <col min="9994" max="9994" width="9.85546875" style="402" bestFit="1" customWidth="1"/>
    <col min="9995" max="9995" width="7.7109375" style="402" bestFit="1" customWidth="1"/>
    <col min="9996" max="9996" width="6.7109375" style="402" bestFit="1" customWidth="1"/>
    <col min="9997" max="9997" width="7" style="402" bestFit="1" customWidth="1"/>
    <col min="9998" max="9998" width="8.5703125" style="402" bestFit="1" customWidth="1"/>
    <col min="9999" max="9999" width="8.7109375" style="402" customWidth="1"/>
    <col min="10000" max="10000" width="8.5703125" style="402" customWidth="1"/>
    <col min="10001" max="10002" width="7.28515625" style="402" bestFit="1" customWidth="1"/>
    <col min="10003" max="10003" width="6.85546875" style="402" bestFit="1" customWidth="1"/>
    <col min="10004" max="10004" width="7.42578125" style="402" bestFit="1" customWidth="1"/>
    <col min="10005" max="10005" width="8.42578125" style="402" bestFit="1" customWidth="1"/>
    <col min="10006" max="10006" width="6.85546875" style="402" bestFit="1" customWidth="1"/>
    <col min="10007" max="10007" width="6.5703125" style="402" customWidth="1"/>
    <col min="10008" max="10008" width="10" style="402" bestFit="1" customWidth="1"/>
    <col min="10009" max="10240" width="11.42578125" style="402"/>
    <col min="10241" max="10241" width="5.7109375" style="402" customWidth="1"/>
    <col min="10242" max="10242" width="21.7109375" style="402" customWidth="1"/>
    <col min="10243" max="10243" width="8.7109375" style="402" customWidth="1"/>
    <col min="10244" max="10244" width="7.140625" style="402" customWidth="1"/>
    <col min="10245" max="10246" width="8.7109375" style="402" customWidth="1"/>
    <col min="10247" max="10247" width="8.140625" style="402" bestFit="1" customWidth="1"/>
    <col min="10248" max="10248" width="8" style="402" customWidth="1"/>
    <col min="10249" max="10249" width="8.7109375" style="402" customWidth="1"/>
    <col min="10250" max="10250" width="9.85546875" style="402" bestFit="1" customWidth="1"/>
    <col min="10251" max="10251" width="7.7109375" style="402" bestFit="1" customWidth="1"/>
    <col min="10252" max="10252" width="6.7109375" style="402" bestFit="1" customWidth="1"/>
    <col min="10253" max="10253" width="7" style="402" bestFit="1" customWidth="1"/>
    <col min="10254" max="10254" width="8.5703125" style="402" bestFit="1" customWidth="1"/>
    <col min="10255" max="10255" width="8.7109375" style="402" customWidth="1"/>
    <col min="10256" max="10256" width="8.5703125" style="402" customWidth="1"/>
    <col min="10257" max="10258" width="7.28515625" style="402" bestFit="1" customWidth="1"/>
    <col min="10259" max="10259" width="6.85546875" style="402" bestFit="1" customWidth="1"/>
    <col min="10260" max="10260" width="7.42578125" style="402" bestFit="1" customWidth="1"/>
    <col min="10261" max="10261" width="8.42578125" style="402" bestFit="1" customWidth="1"/>
    <col min="10262" max="10262" width="6.85546875" style="402" bestFit="1" customWidth="1"/>
    <col min="10263" max="10263" width="6.5703125" style="402" customWidth="1"/>
    <col min="10264" max="10264" width="10" style="402" bestFit="1" customWidth="1"/>
    <col min="10265" max="10496" width="11.42578125" style="402"/>
    <col min="10497" max="10497" width="5.7109375" style="402" customWidth="1"/>
    <col min="10498" max="10498" width="21.7109375" style="402" customWidth="1"/>
    <col min="10499" max="10499" width="8.7109375" style="402" customWidth="1"/>
    <col min="10500" max="10500" width="7.140625" style="402" customWidth="1"/>
    <col min="10501" max="10502" width="8.7109375" style="402" customWidth="1"/>
    <col min="10503" max="10503" width="8.140625" style="402" bestFit="1" customWidth="1"/>
    <col min="10504" max="10504" width="8" style="402" customWidth="1"/>
    <col min="10505" max="10505" width="8.7109375" style="402" customWidth="1"/>
    <col min="10506" max="10506" width="9.85546875" style="402" bestFit="1" customWidth="1"/>
    <col min="10507" max="10507" width="7.7109375" style="402" bestFit="1" customWidth="1"/>
    <col min="10508" max="10508" width="6.7109375" style="402" bestFit="1" customWidth="1"/>
    <col min="10509" max="10509" width="7" style="402" bestFit="1" customWidth="1"/>
    <col min="10510" max="10510" width="8.5703125" style="402" bestFit="1" customWidth="1"/>
    <col min="10511" max="10511" width="8.7109375" style="402" customWidth="1"/>
    <col min="10512" max="10512" width="8.5703125" style="402" customWidth="1"/>
    <col min="10513" max="10514" width="7.28515625" style="402" bestFit="1" customWidth="1"/>
    <col min="10515" max="10515" width="6.85546875" style="402" bestFit="1" customWidth="1"/>
    <col min="10516" max="10516" width="7.42578125" style="402" bestFit="1" customWidth="1"/>
    <col min="10517" max="10517" width="8.42578125" style="402" bestFit="1" customWidth="1"/>
    <col min="10518" max="10518" width="6.85546875" style="402" bestFit="1" customWidth="1"/>
    <col min="10519" max="10519" width="6.5703125" style="402" customWidth="1"/>
    <col min="10520" max="10520" width="10" style="402" bestFit="1" customWidth="1"/>
    <col min="10521" max="10752" width="11.42578125" style="402"/>
    <col min="10753" max="10753" width="5.7109375" style="402" customWidth="1"/>
    <col min="10754" max="10754" width="21.7109375" style="402" customWidth="1"/>
    <col min="10755" max="10755" width="8.7109375" style="402" customWidth="1"/>
    <col min="10756" max="10756" width="7.140625" style="402" customWidth="1"/>
    <col min="10757" max="10758" width="8.7109375" style="402" customWidth="1"/>
    <col min="10759" max="10759" width="8.140625" style="402" bestFit="1" customWidth="1"/>
    <col min="10760" max="10760" width="8" style="402" customWidth="1"/>
    <col min="10761" max="10761" width="8.7109375" style="402" customWidth="1"/>
    <col min="10762" max="10762" width="9.85546875" style="402" bestFit="1" customWidth="1"/>
    <col min="10763" max="10763" width="7.7109375" style="402" bestFit="1" customWidth="1"/>
    <col min="10764" max="10764" width="6.7109375" style="402" bestFit="1" customWidth="1"/>
    <col min="10765" max="10765" width="7" style="402" bestFit="1" customWidth="1"/>
    <col min="10766" max="10766" width="8.5703125" style="402" bestFit="1" customWidth="1"/>
    <col min="10767" max="10767" width="8.7109375" style="402" customWidth="1"/>
    <col min="10768" max="10768" width="8.5703125" style="402" customWidth="1"/>
    <col min="10769" max="10770" width="7.28515625" style="402" bestFit="1" customWidth="1"/>
    <col min="10771" max="10771" width="6.85546875" style="402" bestFit="1" customWidth="1"/>
    <col min="10772" max="10772" width="7.42578125" style="402" bestFit="1" customWidth="1"/>
    <col min="10773" max="10773" width="8.42578125" style="402" bestFit="1" customWidth="1"/>
    <col min="10774" max="10774" width="6.85546875" style="402" bestFit="1" customWidth="1"/>
    <col min="10775" max="10775" width="6.5703125" style="402" customWidth="1"/>
    <col min="10776" max="10776" width="10" style="402" bestFit="1" customWidth="1"/>
    <col min="10777" max="11008" width="11.42578125" style="402"/>
    <col min="11009" max="11009" width="5.7109375" style="402" customWidth="1"/>
    <col min="11010" max="11010" width="21.7109375" style="402" customWidth="1"/>
    <col min="11011" max="11011" width="8.7109375" style="402" customWidth="1"/>
    <col min="11012" max="11012" width="7.140625" style="402" customWidth="1"/>
    <col min="11013" max="11014" width="8.7109375" style="402" customWidth="1"/>
    <col min="11015" max="11015" width="8.140625" style="402" bestFit="1" customWidth="1"/>
    <col min="11016" max="11016" width="8" style="402" customWidth="1"/>
    <col min="11017" max="11017" width="8.7109375" style="402" customWidth="1"/>
    <col min="11018" max="11018" width="9.85546875" style="402" bestFit="1" customWidth="1"/>
    <col min="11019" max="11019" width="7.7109375" style="402" bestFit="1" customWidth="1"/>
    <col min="11020" max="11020" width="6.7109375" style="402" bestFit="1" customWidth="1"/>
    <col min="11021" max="11021" width="7" style="402" bestFit="1" customWidth="1"/>
    <col min="11022" max="11022" width="8.5703125" style="402" bestFit="1" customWidth="1"/>
    <col min="11023" max="11023" width="8.7109375" style="402" customWidth="1"/>
    <col min="11024" max="11024" width="8.5703125" style="402" customWidth="1"/>
    <col min="11025" max="11026" width="7.28515625" style="402" bestFit="1" customWidth="1"/>
    <col min="11027" max="11027" width="6.85546875" style="402" bestFit="1" customWidth="1"/>
    <col min="11028" max="11028" width="7.42578125" style="402" bestFit="1" customWidth="1"/>
    <col min="11029" max="11029" width="8.42578125" style="402" bestFit="1" customWidth="1"/>
    <col min="11030" max="11030" width="6.85546875" style="402" bestFit="1" customWidth="1"/>
    <col min="11031" max="11031" width="6.5703125" style="402" customWidth="1"/>
    <col min="11032" max="11032" width="10" style="402" bestFit="1" customWidth="1"/>
    <col min="11033" max="11264" width="11.42578125" style="402"/>
    <col min="11265" max="11265" width="5.7109375" style="402" customWidth="1"/>
    <col min="11266" max="11266" width="21.7109375" style="402" customWidth="1"/>
    <col min="11267" max="11267" width="8.7109375" style="402" customWidth="1"/>
    <col min="11268" max="11268" width="7.140625" style="402" customWidth="1"/>
    <col min="11269" max="11270" width="8.7109375" style="402" customWidth="1"/>
    <col min="11271" max="11271" width="8.140625" style="402" bestFit="1" customWidth="1"/>
    <col min="11272" max="11272" width="8" style="402" customWidth="1"/>
    <col min="11273" max="11273" width="8.7109375" style="402" customWidth="1"/>
    <col min="11274" max="11274" width="9.85546875" style="402" bestFit="1" customWidth="1"/>
    <col min="11275" max="11275" width="7.7109375" style="402" bestFit="1" customWidth="1"/>
    <col min="11276" max="11276" width="6.7109375" style="402" bestFit="1" customWidth="1"/>
    <col min="11277" max="11277" width="7" style="402" bestFit="1" customWidth="1"/>
    <col min="11278" max="11278" width="8.5703125" style="402" bestFit="1" customWidth="1"/>
    <col min="11279" max="11279" width="8.7109375" style="402" customWidth="1"/>
    <col min="11280" max="11280" width="8.5703125" style="402" customWidth="1"/>
    <col min="11281" max="11282" width="7.28515625" style="402" bestFit="1" customWidth="1"/>
    <col min="11283" max="11283" width="6.85546875" style="402" bestFit="1" customWidth="1"/>
    <col min="11284" max="11284" width="7.42578125" style="402" bestFit="1" customWidth="1"/>
    <col min="11285" max="11285" width="8.42578125" style="402" bestFit="1" customWidth="1"/>
    <col min="11286" max="11286" width="6.85546875" style="402" bestFit="1" customWidth="1"/>
    <col min="11287" max="11287" width="6.5703125" style="402" customWidth="1"/>
    <col min="11288" max="11288" width="10" style="402" bestFit="1" customWidth="1"/>
    <col min="11289" max="11520" width="11.42578125" style="402"/>
    <col min="11521" max="11521" width="5.7109375" style="402" customWidth="1"/>
    <col min="11522" max="11522" width="21.7109375" style="402" customWidth="1"/>
    <col min="11523" max="11523" width="8.7109375" style="402" customWidth="1"/>
    <col min="11524" max="11524" width="7.140625" style="402" customWidth="1"/>
    <col min="11525" max="11526" width="8.7109375" style="402" customWidth="1"/>
    <col min="11527" max="11527" width="8.140625" style="402" bestFit="1" customWidth="1"/>
    <col min="11528" max="11528" width="8" style="402" customWidth="1"/>
    <col min="11529" max="11529" width="8.7109375" style="402" customWidth="1"/>
    <col min="11530" max="11530" width="9.85546875" style="402" bestFit="1" customWidth="1"/>
    <col min="11531" max="11531" width="7.7109375" style="402" bestFit="1" customWidth="1"/>
    <col min="11532" max="11532" width="6.7109375" style="402" bestFit="1" customWidth="1"/>
    <col min="11533" max="11533" width="7" style="402" bestFit="1" customWidth="1"/>
    <col min="11534" max="11534" width="8.5703125" style="402" bestFit="1" customWidth="1"/>
    <col min="11535" max="11535" width="8.7109375" style="402" customWidth="1"/>
    <col min="11536" max="11536" width="8.5703125" style="402" customWidth="1"/>
    <col min="11537" max="11538" width="7.28515625" style="402" bestFit="1" customWidth="1"/>
    <col min="11539" max="11539" width="6.85546875" style="402" bestFit="1" customWidth="1"/>
    <col min="11540" max="11540" width="7.42578125" style="402" bestFit="1" customWidth="1"/>
    <col min="11541" max="11541" width="8.42578125" style="402" bestFit="1" customWidth="1"/>
    <col min="11542" max="11542" width="6.85546875" style="402" bestFit="1" customWidth="1"/>
    <col min="11543" max="11543" width="6.5703125" style="402" customWidth="1"/>
    <col min="11544" max="11544" width="10" style="402" bestFit="1" customWidth="1"/>
    <col min="11545" max="11776" width="11.42578125" style="402"/>
    <col min="11777" max="11777" width="5.7109375" style="402" customWidth="1"/>
    <col min="11778" max="11778" width="21.7109375" style="402" customWidth="1"/>
    <col min="11779" max="11779" width="8.7109375" style="402" customWidth="1"/>
    <col min="11780" max="11780" width="7.140625" style="402" customWidth="1"/>
    <col min="11781" max="11782" width="8.7109375" style="402" customWidth="1"/>
    <col min="11783" max="11783" width="8.140625" style="402" bestFit="1" customWidth="1"/>
    <col min="11784" max="11784" width="8" style="402" customWidth="1"/>
    <col min="11785" max="11785" width="8.7109375" style="402" customWidth="1"/>
    <col min="11786" max="11786" width="9.85546875" style="402" bestFit="1" customWidth="1"/>
    <col min="11787" max="11787" width="7.7109375" style="402" bestFit="1" customWidth="1"/>
    <col min="11788" max="11788" width="6.7109375" style="402" bestFit="1" customWidth="1"/>
    <col min="11789" max="11789" width="7" style="402" bestFit="1" customWidth="1"/>
    <col min="11790" max="11790" width="8.5703125" style="402" bestFit="1" customWidth="1"/>
    <col min="11791" max="11791" width="8.7109375" style="402" customWidth="1"/>
    <col min="11792" max="11792" width="8.5703125" style="402" customWidth="1"/>
    <col min="11793" max="11794" width="7.28515625" style="402" bestFit="1" customWidth="1"/>
    <col min="11795" max="11795" width="6.85546875" style="402" bestFit="1" customWidth="1"/>
    <col min="11796" max="11796" width="7.42578125" style="402" bestFit="1" customWidth="1"/>
    <col min="11797" max="11797" width="8.42578125" style="402" bestFit="1" customWidth="1"/>
    <col min="11798" max="11798" width="6.85546875" style="402" bestFit="1" customWidth="1"/>
    <col min="11799" max="11799" width="6.5703125" style="402" customWidth="1"/>
    <col min="11800" max="11800" width="10" style="402" bestFit="1" customWidth="1"/>
    <col min="11801" max="12032" width="11.42578125" style="402"/>
    <col min="12033" max="12033" width="5.7109375" style="402" customWidth="1"/>
    <col min="12034" max="12034" width="21.7109375" style="402" customWidth="1"/>
    <col min="12035" max="12035" width="8.7109375" style="402" customWidth="1"/>
    <col min="12036" max="12036" width="7.140625" style="402" customWidth="1"/>
    <col min="12037" max="12038" width="8.7109375" style="402" customWidth="1"/>
    <col min="12039" max="12039" width="8.140625" style="402" bestFit="1" customWidth="1"/>
    <col min="12040" max="12040" width="8" style="402" customWidth="1"/>
    <col min="12041" max="12041" width="8.7109375" style="402" customWidth="1"/>
    <col min="12042" max="12042" width="9.85546875" style="402" bestFit="1" customWidth="1"/>
    <col min="12043" max="12043" width="7.7109375" style="402" bestFit="1" customWidth="1"/>
    <col min="12044" max="12044" width="6.7109375" style="402" bestFit="1" customWidth="1"/>
    <col min="12045" max="12045" width="7" style="402" bestFit="1" customWidth="1"/>
    <col min="12046" max="12046" width="8.5703125" style="402" bestFit="1" customWidth="1"/>
    <col min="12047" max="12047" width="8.7109375" style="402" customWidth="1"/>
    <col min="12048" max="12048" width="8.5703125" style="402" customWidth="1"/>
    <col min="12049" max="12050" width="7.28515625" style="402" bestFit="1" customWidth="1"/>
    <col min="12051" max="12051" width="6.85546875" style="402" bestFit="1" customWidth="1"/>
    <col min="12052" max="12052" width="7.42578125" style="402" bestFit="1" customWidth="1"/>
    <col min="12053" max="12053" width="8.42578125" style="402" bestFit="1" customWidth="1"/>
    <col min="12054" max="12054" width="6.85546875" style="402" bestFit="1" customWidth="1"/>
    <col min="12055" max="12055" width="6.5703125" style="402" customWidth="1"/>
    <col min="12056" max="12056" width="10" style="402" bestFit="1" customWidth="1"/>
    <col min="12057" max="12288" width="11.42578125" style="402"/>
    <col min="12289" max="12289" width="5.7109375" style="402" customWidth="1"/>
    <col min="12290" max="12290" width="21.7109375" style="402" customWidth="1"/>
    <col min="12291" max="12291" width="8.7109375" style="402" customWidth="1"/>
    <col min="12292" max="12292" width="7.140625" style="402" customWidth="1"/>
    <col min="12293" max="12294" width="8.7109375" style="402" customWidth="1"/>
    <col min="12295" max="12295" width="8.140625" style="402" bestFit="1" customWidth="1"/>
    <col min="12296" max="12296" width="8" style="402" customWidth="1"/>
    <col min="12297" max="12297" width="8.7109375" style="402" customWidth="1"/>
    <col min="12298" max="12298" width="9.85546875" style="402" bestFit="1" customWidth="1"/>
    <col min="12299" max="12299" width="7.7109375" style="402" bestFit="1" customWidth="1"/>
    <col min="12300" max="12300" width="6.7109375" style="402" bestFit="1" customWidth="1"/>
    <col min="12301" max="12301" width="7" style="402" bestFit="1" customWidth="1"/>
    <col min="12302" max="12302" width="8.5703125" style="402" bestFit="1" customWidth="1"/>
    <col min="12303" max="12303" width="8.7109375" style="402" customWidth="1"/>
    <col min="12304" max="12304" width="8.5703125" style="402" customWidth="1"/>
    <col min="12305" max="12306" width="7.28515625" style="402" bestFit="1" customWidth="1"/>
    <col min="12307" max="12307" width="6.85546875" style="402" bestFit="1" customWidth="1"/>
    <col min="12308" max="12308" width="7.42578125" style="402" bestFit="1" customWidth="1"/>
    <col min="12309" max="12309" width="8.42578125" style="402" bestFit="1" customWidth="1"/>
    <col min="12310" max="12310" width="6.85546875" style="402" bestFit="1" customWidth="1"/>
    <col min="12311" max="12311" width="6.5703125" style="402" customWidth="1"/>
    <col min="12312" max="12312" width="10" style="402" bestFit="1" customWidth="1"/>
    <col min="12313" max="12544" width="11.42578125" style="402"/>
    <col min="12545" max="12545" width="5.7109375" style="402" customWidth="1"/>
    <col min="12546" max="12546" width="21.7109375" style="402" customWidth="1"/>
    <col min="12547" max="12547" width="8.7109375" style="402" customWidth="1"/>
    <col min="12548" max="12548" width="7.140625" style="402" customWidth="1"/>
    <col min="12549" max="12550" width="8.7109375" style="402" customWidth="1"/>
    <col min="12551" max="12551" width="8.140625" style="402" bestFit="1" customWidth="1"/>
    <col min="12552" max="12552" width="8" style="402" customWidth="1"/>
    <col min="12553" max="12553" width="8.7109375" style="402" customWidth="1"/>
    <col min="12554" max="12554" width="9.85546875" style="402" bestFit="1" customWidth="1"/>
    <col min="12555" max="12555" width="7.7109375" style="402" bestFit="1" customWidth="1"/>
    <col min="12556" max="12556" width="6.7109375" style="402" bestFit="1" customWidth="1"/>
    <col min="12557" max="12557" width="7" style="402" bestFit="1" customWidth="1"/>
    <col min="12558" max="12558" width="8.5703125" style="402" bestFit="1" customWidth="1"/>
    <col min="12559" max="12559" width="8.7109375" style="402" customWidth="1"/>
    <col min="12560" max="12560" width="8.5703125" style="402" customWidth="1"/>
    <col min="12561" max="12562" width="7.28515625" style="402" bestFit="1" customWidth="1"/>
    <col min="12563" max="12563" width="6.85546875" style="402" bestFit="1" customWidth="1"/>
    <col min="12564" max="12564" width="7.42578125" style="402" bestFit="1" customWidth="1"/>
    <col min="12565" max="12565" width="8.42578125" style="402" bestFit="1" customWidth="1"/>
    <col min="12566" max="12566" width="6.85546875" style="402" bestFit="1" customWidth="1"/>
    <col min="12567" max="12567" width="6.5703125" style="402" customWidth="1"/>
    <col min="12568" max="12568" width="10" style="402" bestFit="1" customWidth="1"/>
    <col min="12569" max="12800" width="11.42578125" style="402"/>
    <col min="12801" max="12801" width="5.7109375" style="402" customWidth="1"/>
    <col min="12802" max="12802" width="21.7109375" style="402" customWidth="1"/>
    <col min="12803" max="12803" width="8.7109375" style="402" customWidth="1"/>
    <col min="12804" max="12804" width="7.140625" style="402" customWidth="1"/>
    <col min="12805" max="12806" width="8.7109375" style="402" customWidth="1"/>
    <col min="12807" max="12807" width="8.140625" style="402" bestFit="1" customWidth="1"/>
    <col min="12808" max="12808" width="8" style="402" customWidth="1"/>
    <col min="12809" max="12809" width="8.7109375" style="402" customWidth="1"/>
    <col min="12810" max="12810" width="9.85546875" style="402" bestFit="1" customWidth="1"/>
    <col min="12811" max="12811" width="7.7109375" style="402" bestFit="1" customWidth="1"/>
    <col min="12812" max="12812" width="6.7109375" style="402" bestFit="1" customWidth="1"/>
    <col min="12813" max="12813" width="7" style="402" bestFit="1" customWidth="1"/>
    <col min="12814" max="12814" width="8.5703125" style="402" bestFit="1" customWidth="1"/>
    <col min="12815" max="12815" width="8.7109375" style="402" customWidth="1"/>
    <col min="12816" max="12816" width="8.5703125" style="402" customWidth="1"/>
    <col min="12817" max="12818" width="7.28515625" style="402" bestFit="1" customWidth="1"/>
    <col min="12819" max="12819" width="6.85546875" style="402" bestFit="1" customWidth="1"/>
    <col min="12820" max="12820" width="7.42578125" style="402" bestFit="1" customWidth="1"/>
    <col min="12821" max="12821" width="8.42578125" style="402" bestFit="1" customWidth="1"/>
    <col min="12822" max="12822" width="6.85546875" style="402" bestFit="1" customWidth="1"/>
    <col min="12823" max="12823" width="6.5703125" style="402" customWidth="1"/>
    <col min="12824" max="12824" width="10" style="402" bestFit="1" customWidth="1"/>
    <col min="12825" max="13056" width="11.42578125" style="402"/>
    <col min="13057" max="13057" width="5.7109375" style="402" customWidth="1"/>
    <col min="13058" max="13058" width="21.7109375" style="402" customWidth="1"/>
    <col min="13059" max="13059" width="8.7109375" style="402" customWidth="1"/>
    <col min="13060" max="13060" width="7.140625" style="402" customWidth="1"/>
    <col min="13061" max="13062" width="8.7109375" style="402" customWidth="1"/>
    <col min="13063" max="13063" width="8.140625" style="402" bestFit="1" customWidth="1"/>
    <col min="13064" max="13064" width="8" style="402" customWidth="1"/>
    <col min="13065" max="13065" width="8.7109375" style="402" customWidth="1"/>
    <col min="13066" max="13066" width="9.85546875" style="402" bestFit="1" customWidth="1"/>
    <col min="13067" max="13067" width="7.7109375" style="402" bestFit="1" customWidth="1"/>
    <col min="13068" max="13068" width="6.7109375" style="402" bestFit="1" customWidth="1"/>
    <col min="13069" max="13069" width="7" style="402" bestFit="1" customWidth="1"/>
    <col min="13070" max="13070" width="8.5703125" style="402" bestFit="1" customWidth="1"/>
    <col min="13071" max="13071" width="8.7109375" style="402" customWidth="1"/>
    <col min="13072" max="13072" width="8.5703125" style="402" customWidth="1"/>
    <col min="13073" max="13074" width="7.28515625" style="402" bestFit="1" customWidth="1"/>
    <col min="13075" max="13075" width="6.85546875" style="402" bestFit="1" customWidth="1"/>
    <col min="13076" max="13076" width="7.42578125" style="402" bestFit="1" customWidth="1"/>
    <col min="13077" max="13077" width="8.42578125" style="402" bestFit="1" customWidth="1"/>
    <col min="13078" max="13078" width="6.85546875" style="402" bestFit="1" customWidth="1"/>
    <col min="13079" max="13079" width="6.5703125" style="402" customWidth="1"/>
    <col min="13080" max="13080" width="10" style="402" bestFit="1" customWidth="1"/>
    <col min="13081" max="13312" width="11.42578125" style="402"/>
    <col min="13313" max="13313" width="5.7109375" style="402" customWidth="1"/>
    <col min="13314" max="13314" width="21.7109375" style="402" customWidth="1"/>
    <col min="13315" max="13315" width="8.7109375" style="402" customWidth="1"/>
    <col min="13316" max="13316" width="7.140625" style="402" customWidth="1"/>
    <col min="13317" max="13318" width="8.7109375" style="402" customWidth="1"/>
    <col min="13319" max="13319" width="8.140625" style="402" bestFit="1" customWidth="1"/>
    <col min="13320" max="13320" width="8" style="402" customWidth="1"/>
    <col min="13321" max="13321" width="8.7109375" style="402" customWidth="1"/>
    <col min="13322" max="13322" width="9.85546875" style="402" bestFit="1" customWidth="1"/>
    <col min="13323" max="13323" width="7.7109375" style="402" bestFit="1" customWidth="1"/>
    <col min="13324" max="13324" width="6.7109375" style="402" bestFit="1" customWidth="1"/>
    <col min="13325" max="13325" width="7" style="402" bestFit="1" customWidth="1"/>
    <col min="13326" max="13326" width="8.5703125" style="402" bestFit="1" customWidth="1"/>
    <col min="13327" max="13327" width="8.7109375" style="402" customWidth="1"/>
    <col min="13328" max="13328" width="8.5703125" style="402" customWidth="1"/>
    <col min="13329" max="13330" width="7.28515625" style="402" bestFit="1" customWidth="1"/>
    <col min="13331" max="13331" width="6.85546875" style="402" bestFit="1" customWidth="1"/>
    <col min="13332" max="13332" width="7.42578125" style="402" bestFit="1" customWidth="1"/>
    <col min="13333" max="13333" width="8.42578125" style="402" bestFit="1" customWidth="1"/>
    <col min="13334" max="13334" width="6.85546875" style="402" bestFit="1" customWidth="1"/>
    <col min="13335" max="13335" width="6.5703125" style="402" customWidth="1"/>
    <col min="13336" max="13336" width="10" style="402" bestFit="1" customWidth="1"/>
    <col min="13337" max="13568" width="11.42578125" style="402"/>
    <col min="13569" max="13569" width="5.7109375" style="402" customWidth="1"/>
    <col min="13570" max="13570" width="21.7109375" style="402" customWidth="1"/>
    <col min="13571" max="13571" width="8.7109375" style="402" customWidth="1"/>
    <col min="13572" max="13572" width="7.140625" style="402" customWidth="1"/>
    <col min="13573" max="13574" width="8.7109375" style="402" customWidth="1"/>
    <col min="13575" max="13575" width="8.140625" style="402" bestFit="1" customWidth="1"/>
    <col min="13576" max="13576" width="8" style="402" customWidth="1"/>
    <col min="13577" max="13577" width="8.7109375" style="402" customWidth="1"/>
    <col min="13578" max="13578" width="9.85546875" style="402" bestFit="1" customWidth="1"/>
    <col min="13579" max="13579" width="7.7109375" style="402" bestFit="1" customWidth="1"/>
    <col min="13580" max="13580" width="6.7109375" style="402" bestFit="1" customWidth="1"/>
    <col min="13581" max="13581" width="7" style="402" bestFit="1" customWidth="1"/>
    <col min="13582" max="13582" width="8.5703125" style="402" bestFit="1" customWidth="1"/>
    <col min="13583" max="13583" width="8.7109375" style="402" customWidth="1"/>
    <col min="13584" max="13584" width="8.5703125" style="402" customWidth="1"/>
    <col min="13585" max="13586" width="7.28515625" style="402" bestFit="1" customWidth="1"/>
    <col min="13587" max="13587" width="6.85546875" style="402" bestFit="1" customWidth="1"/>
    <col min="13588" max="13588" width="7.42578125" style="402" bestFit="1" customWidth="1"/>
    <col min="13589" max="13589" width="8.42578125" style="402" bestFit="1" customWidth="1"/>
    <col min="13590" max="13590" width="6.85546875" style="402" bestFit="1" customWidth="1"/>
    <col min="13591" max="13591" width="6.5703125" style="402" customWidth="1"/>
    <col min="13592" max="13592" width="10" style="402" bestFit="1" customWidth="1"/>
    <col min="13593" max="13824" width="11.42578125" style="402"/>
    <col min="13825" max="13825" width="5.7109375" style="402" customWidth="1"/>
    <col min="13826" max="13826" width="21.7109375" style="402" customWidth="1"/>
    <col min="13827" max="13827" width="8.7109375" style="402" customWidth="1"/>
    <col min="13828" max="13828" width="7.140625" style="402" customWidth="1"/>
    <col min="13829" max="13830" width="8.7109375" style="402" customWidth="1"/>
    <col min="13831" max="13831" width="8.140625" style="402" bestFit="1" customWidth="1"/>
    <col min="13832" max="13832" width="8" style="402" customWidth="1"/>
    <col min="13833" max="13833" width="8.7109375" style="402" customWidth="1"/>
    <col min="13834" max="13834" width="9.85546875" style="402" bestFit="1" customWidth="1"/>
    <col min="13835" max="13835" width="7.7109375" style="402" bestFit="1" customWidth="1"/>
    <col min="13836" max="13836" width="6.7109375" style="402" bestFit="1" customWidth="1"/>
    <col min="13837" max="13837" width="7" style="402" bestFit="1" customWidth="1"/>
    <col min="13838" max="13838" width="8.5703125" style="402" bestFit="1" customWidth="1"/>
    <col min="13839" max="13839" width="8.7109375" style="402" customWidth="1"/>
    <col min="13840" max="13840" width="8.5703125" style="402" customWidth="1"/>
    <col min="13841" max="13842" width="7.28515625" style="402" bestFit="1" customWidth="1"/>
    <col min="13843" max="13843" width="6.85546875" style="402" bestFit="1" customWidth="1"/>
    <col min="13844" max="13844" width="7.42578125" style="402" bestFit="1" customWidth="1"/>
    <col min="13845" max="13845" width="8.42578125" style="402" bestFit="1" customWidth="1"/>
    <col min="13846" max="13846" width="6.85546875" style="402" bestFit="1" customWidth="1"/>
    <col min="13847" max="13847" width="6.5703125" style="402" customWidth="1"/>
    <col min="13848" max="13848" width="10" style="402" bestFit="1" customWidth="1"/>
    <col min="13849" max="14080" width="11.42578125" style="402"/>
    <col min="14081" max="14081" width="5.7109375" style="402" customWidth="1"/>
    <col min="14082" max="14082" width="21.7109375" style="402" customWidth="1"/>
    <col min="14083" max="14083" width="8.7109375" style="402" customWidth="1"/>
    <col min="14084" max="14084" width="7.140625" style="402" customWidth="1"/>
    <col min="14085" max="14086" width="8.7109375" style="402" customWidth="1"/>
    <col min="14087" max="14087" width="8.140625" style="402" bestFit="1" customWidth="1"/>
    <col min="14088" max="14088" width="8" style="402" customWidth="1"/>
    <col min="14089" max="14089" width="8.7109375" style="402" customWidth="1"/>
    <col min="14090" max="14090" width="9.85546875" style="402" bestFit="1" customWidth="1"/>
    <col min="14091" max="14091" width="7.7109375" style="402" bestFit="1" customWidth="1"/>
    <col min="14092" max="14092" width="6.7109375" style="402" bestFit="1" customWidth="1"/>
    <col min="14093" max="14093" width="7" style="402" bestFit="1" customWidth="1"/>
    <col min="14094" max="14094" width="8.5703125" style="402" bestFit="1" customWidth="1"/>
    <col min="14095" max="14095" width="8.7109375" style="402" customWidth="1"/>
    <col min="14096" max="14096" width="8.5703125" style="402" customWidth="1"/>
    <col min="14097" max="14098" width="7.28515625" style="402" bestFit="1" customWidth="1"/>
    <col min="14099" max="14099" width="6.85546875" style="402" bestFit="1" customWidth="1"/>
    <col min="14100" max="14100" width="7.42578125" style="402" bestFit="1" customWidth="1"/>
    <col min="14101" max="14101" width="8.42578125" style="402" bestFit="1" customWidth="1"/>
    <col min="14102" max="14102" width="6.85546875" style="402" bestFit="1" customWidth="1"/>
    <col min="14103" max="14103" width="6.5703125" style="402" customWidth="1"/>
    <col min="14104" max="14104" width="10" style="402" bestFit="1" customWidth="1"/>
    <col min="14105" max="14336" width="11.42578125" style="402"/>
    <col min="14337" max="14337" width="5.7109375" style="402" customWidth="1"/>
    <col min="14338" max="14338" width="21.7109375" style="402" customWidth="1"/>
    <col min="14339" max="14339" width="8.7109375" style="402" customWidth="1"/>
    <col min="14340" max="14340" width="7.140625" style="402" customWidth="1"/>
    <col min="14341" max="14342" width="8.7109375" style="402" customWidth="1"/>
    <col min="14343" max="14343" width="8.140625" style="402" bestFit="1" customWidth="1"/>
    <col min="14344" max="14344" width="8" style="402" customWidth="1"/>
    <col min="14345" max="14345" width="8.7109375" style="402" customWidth="1"/>
    <col min="14346" max="14346" width="9.85546875" style="402" bestFit="1" customWidth="1"/>
    <col min="14347" max="14347" width="7.7109375" style="402" bestFit="1" customWidth="1"/>
    <col min="14348" max="14348" width="6.7109375" style="402" bestFit="1" customWidth="1"/>
    <col min="14349" max="14349" width="7" style="402" bestFit="1" customWidth="1"/>
    <col min="14350" max="14350" width="8.5703125" style="402" bestFit="1" customWidth="1"/>
    <col min="14351" max="14351" width="8.7109375" style="402" customWidth="1"/>
    <col min="14352" max="14352" width="8.5703125" style="402" customWidth="1"/>
    <col min="14353" max="14354" width="7.28515625" style="402" bestFit="1" customWidth="1"/>
    <col min="14355" max="14355" width="6.85546875" style="402" bestFit="1" customWidth="1"/>
    <col min="14356" max="14356" width="7.42578125" style="402" bestFit="1" customWidth="1"/>
    <col min="14357" max="14357" width="8.42578125" style="402" bestFit="1" customWidth="1"/>
    <col min="14358" max="14358" width="6.85546875" style="402" bestFit="1" customWidth="1"/>
    <col min="14359" max="14359" width="6.5703125" style="402" customWidth="1"/>
    <col min="14360" max="14360" width="10" style="402" bestFit="1" customWidth="1"/>
    <col min="14361" max="14592" width="11.42578125" style="402"/>
    <col min="14593" max="14593" width="5.7109375" style="402" customWidth="1"/>
    <col min="14594" max="14594" width="21.7109375" style="402" customWidth="1"/>
    <col min="14595" max="14595" width="8.7109375" style="402" customWidth="1"/>
    <col min="14596" max="14596" width="7.140625" style="402" customWidth="1"/>
    <col min="14597" max="14598" width="8.7109375" style="402" customWidth="1"/>
    <col min="14599" max="14599" width="8.140625" style="402" bestFit="1" customWidth="1"/>
    <col min="14600" max="14600" width="8" style="402" customWidth="1"/>
    <col min="14601" max="14601" width="8.7109375" style="402" customWidth="1"/>
    <col min="14602" max="14602" width="9.85546875" style="402" bestFit="1" customWidth="1"/>
    <col min="14603" max="14603" width="7.7109375" style="402" bestFit="1" customWidth="1"/>
    <col min="14604" max="14604" width="6.7109375" style="402" bestFit="1" customWidth="1"/>
    <col min="14605" max="14605" width="7" style="402" bestFit="1" customWidth="1"/>
    <col min="14606" max="14606" width="8.5703125" style="402" bestFit="1" customWidth="1"/>
    <col min="14607" max="14607" width="8.7109375" style="402" customWidth="1"/>
    <col min="14608" max="14608" width="8.5703125" style="402" customWidth="1"/>
    <col min="14609" max="14610" width="7.28515625" style="402" bestFit="1" customWidth="1"/>
    <col min="14611" max="14611" width="6.85546875" style="402" bestFit="1" customWidth="1"/>
    <col min="14612" max="14612" width="7.42578125" style="402" bestFit="1" customWidth="1"/>
    <col min="14613" max="14613" width="8.42578125" style="402" bestFit="1" customWidth="1"/>
    <col min="14614" max="14614" width="6.85546875" style="402" bestFit="1" customWidth="1"/>
    <col min="14615" max="14615" width="6.5703125" style="402" customWidth="1"/>
    <col min="14616" max="14616" width="10" style="402" bestFit="1" customWidth="1"/>
    <col min="14617" max="14848" width="11.42578125" style="402"/>
    <col min="14849" max="14849" width="5.7109375" style="402" customWidth="1"/>
    <col min="14850" max="14850" width="21.7109375" style="402" customWidth="1"/>
    <col min="14851" max="14851" width="8.7109375" style="402" customWidth="1"/>
    <col min="14852" max="14852" width="7.140625" style="402" customWidth="1"/>
    <col min="14853" max="14854" width="8.7109375" style="402" customWidth="1"/>
    <col min="14855" max="14855" width="8.140625" style="402" bestFit="1" customWidth="1"/>
    <col min="14856" max="14856" width="8" style="402" customWidth="1"/>
    <col min="14857" max="14857" width="8.7109375" style="402" customWidth="1"/>
    <col min="14858" max="14858" width="9.85546875" style="402" bestFit="1" customWidth="1"/>
    <col min="14859" max="14859" width="7.7109375" style="402" bestFit="1" customWidth="1"/>
    <col min="14860" max="14860" width="6.7109375" style="402" bestFit="1" customWidth="1"/>
    <col min="14861" max="14861" width="7" style="402" bestFit="1" customWidth="1"/>
    <col min="14862" max="14862" width="8.5703125" style="402" bestFit="1" customWidth="1"/>
    <col min="14863" max="14863" width="8.7109375" style="402" customWidth="1"/>
    <col min="14864" max="14864" width="8.5703125" style="402" customWidth="1"/>
    <col min="14865" max="14866" width="7.28515625" style="402" bestFit="1" customWidth="1"/>
    <col min="14867" max="14867" width="6.85546875" style="402" bestFit="1" customWidth="1"/>
    <col min="14868" max="14868" width="7.42578125" style="402" bestFit="1" customWidth="1"/>
    <col min="14869" max="14869" width="8.42578125" style="402" bestFit="1" customWidth="1"/>
    <col min="14870" max="14870" width="6.85546875" style="402" bestFit="1" customWidth="1"/>
    <col min="14871" max="14871" width="6.5703125" style="402" customWidth="1"/>
    <col min="14872" max="14872" width="10" style="402" bestFit="1" customWidth="1"/>
    <col min="14873" max="15104" width="11.42578125" style="402"/>
    <col min="15105" max="15105" width="5.7109375" style="402" customWidth="1"/>
    <col min="15106" max="15106" width="21.7109375" style="402" customWidth="1"/>
    <col min="15107" max="15107" width="8.7109375" style="402" customWidth="1"/>
    <col min="15108" max="15108" width="7.140625" style="402" customWidth="1"/>
    <col min="15109" max="15110" width="8.7109375" style="402" customWidth="1"/>
    <col min="15111" max="15111" width="8.140625" style="402" bestFit="1" customWidth="1"/>
    <col min="15112" max="15112" width="8" style="402" customWidth="1"/>
    <col min="15113" max="15113" width="8.7109375" style="402" customWidth="1"/>
    <col min="15114" max="15114" width="9.85546875" style="402" bestFit="1" customWidth="1"/>
    <col min="15115" max="15115" width="7.7109375" style="402" bestFit="1" customWidth="1"/>
    <col min="15116" max="15116" width="6.7109375" style="402" bestFit="1" customWidth="1"/>
    <col min="15117" max="15117" width="7" style="402" bestFit="1" customWidth="1"/>
    <col min="15118" max="15118" width="8.5703125" style="402" bestFit="1" customWidth="1"/>
    <col min="15119" max="15119" width="8.7109375" style="402" customWidth="1"/>
    <col min="15120" max="15120" width="8.5703125" style="402" customWidth="1"/>
    <col min="15121" max="15122" width="7.28515625" style="402" bestFit="1" customWidth="1"/>
    <col min="15123" max="15123" width="6.85546875" style="402" bestFit="1" customWidth="1"/>
    <col min="15124" max="15124" width="7.42578125" style="402" bestFit="1" customWidth="1"/>
    <col min="15125" max="15125" width="8.42578125" style="402" bestFit="1" customWidth="1"/>
    <col min="15126" max="15126" width="6.85546875" style="402" bestFit="1" customWidth="1"/>
    <col min="15127" max="15127" width="6.5703125" style="402" customWidth="1"/>
    <col min="15128" max="15128" width="10" style="402" bestFit="1" customWidth="1"/>
    <col min="15129" max="15360" width="11.42578125" style="402"/>
    <col min="15361" max="15361" width="5.7109375" style="402" customWidth="1"/>
    <col min="15362" max="15362" width="21.7109375" style="402" customWidth="1"/>
    <col min="15363" max="15363" width="8.7109375" style="402" customWidth="1"/>
    <col min="15364" max="15364" width="7.140625" style="402" customWidth="1"/>
    <col min="15365" max="15366" width="8.7109375" style="402" customWidth="1"/>
    <col min="15367" max="15367" width="8.140625" style="402" bestFit="1" customWidth="1"/>
    <col min="15368" max="15368" width="8" style="402" customWidth="1"/>
    <col min="15369" max="15369" width="8.7109375" style="402" customWidth="1"/>
    <col min="15370" max="15370" width="9.85546875" style="402" bestFit="1" customWidth="1"/>
    <col min="15371" max="15371" width="7.7109375" style="402" bestFit="1" customWidth="1"/>
    <col min="15372" max="15372" width="6.7109375" style="402" bestFit="1" customWidth="1"/>
    <col min="15373" max="15373" width="7" style="402" bestFit="1" customWidth="1"/>
    <col min="15374" max="15374" width="8.5703125" style="402" bestFit="1" customWidth="1"/>
    <col min="15375" max="15375" width="8.7109375" style="402" customWidth="1"/>
    <col min="15376" max="15376" width="8.5703125" style="402" customWidth="1"/>
    <col min="15377" max="15378" width="7.28515625" style="402" bestFit="1" customWidth="1"/>
    <col min="15379" max="15379" width="6.85546875" style="402" bestFit="1" customWidth="1"/>
    <col min="15380" max="15380" width="7.42578125" style="402" bestFit="1" customWidth="1"/>
    <col min="15381" max="15381" width="8.42578125" style="402" bestFit="1" customWidth="1"/>
    <col min="15382" max="15382" width="6.85546875" style="402" bestFit="1" customWidth="1"/>
    <col min="15383" max="15383" width="6.5703125" style="402" customWidth="1"/>
    <col min="15384" max="15384" width="10" style="402" bestFit="1" customWidth="1"/>
    <col min="15385" max="15616" width="11.42578125" style="402"/>
    <col min="15617" max="15617" width="5.7109375" style="402" customWidth="1"/>
    <col min="15618" max="15618" width="21.7109375" style="402" customWidth="1"/>
    <col min="15619" max="15619" width="8.7109375" style="402" customWidth="1"/>
    <col min="15620" max="15620" width="7.140625" style="402" customWidth="1"/>
    <col min="15621" max="15622" width="8.7109375" style="402" customWidth="1"/>
    <col min="15623" max="15623" width="8.140625" style="402" bestFit="1" customWidth="1"/>
    <col min="15624" max="15624" width="8" style="402" customWidth="1"/>
    <col min="15625" max="15625" width="8.7109375" style="402" customWidth="1"/>
    <col min="15626" max="15626" width="9.85546875" style="402" bestFit="1" customWidth="1"/>
    <col min="15627" max="15627" width="7.7109375" style="402" bestFit="1" customWidth="1"/>
    <col min="15628" max="15628" width="6.7109375" style="402" bestFit="1" customWidth="1"/>
    <col min="15629" max="15629" width="7" style="402" bestFit="1" customWidth="1"/>
    <col min="15630" max="15630" width="8.5703125" style="402" bestFit="1" customWidth="1"/>
    <col min="15631" max="15631" width="8.7109375" style="402" customWidth="1"/>
    <col min="15632" max="15632" width="8.5703125" style="402" customWidth="1"/>
    <col min="15633" max="15634" width="7.28515625" style="402" bestFit="1" customWidth="1"/>
    <col min="15635" max="15635" width="6.85546875" style="402" bestFit="1" customWidth="1"/>
    <col min="15636" max="15636" width="7.42578125" style="402" bestFit="1" customWidth="1"/>
    <col min="15637" max="15637" width="8.42578125" style="402" bestFit="1" customWidth="1"/>
    <col min="15638" max="15638" width="6.85546875" style="402" bestFit="1" customWidth="1"/>
    <col min="15639" max="15639" width="6.5703125" style="402" customWidth="1"/>
    <col min="15640" max="15640" width="10" style="402" bestFit="1" customWidth="1"/>
    <col min="15641" max="15872" width="11.42578125" style="402"/>
    <col min="15873" max="15873" width="5.7109375" style="402" customWidth="1"/>
    <col min="15874" max="15874" width="21.7109375" style="402" customWidth="1"/>
    <col min="15875" max="15875" width="8.7109375" style="402" customWidth="1"/>
    <col min="15876" max="15876" width="7.140625" style="402" customWidth="1"/>
    <col min="15877" max="15878" width="8.7109375" style="402" customWidth="1"/>
    <col min="15879" max="15879" width="8.140625" style="402" bestFit="1" customWidth="1"/>
    <col min="15880" max="15880" width="8" style="402" customWidth="1"/>
    <col min="15881" max="15881" width="8.7109375" style="402" customWidth="1"/>
    <col min="15882" max="15882" width="9.85546875" style="402" bestFit="1" customWidth="1"/>
    <col min="15883" max="15883" width="7.7109375" style="402" bestFit="1" customWidth="1"/>
    <col min="15884" max="15884" width="6.7109375" style="402" bestFit="1" customWidth="1"/>
    <col min="15885" max="15885" width="7" style="402" bestFit="1" customWidth="1"/>
    <col min="15886" max="15886" width="8.5703125" style="402" bestFit="1" customWidth="1"/>
    <col min="15887" max="15887" width="8.7109375" style="402" customWidth="1"/>
    <col min="15888" max="15888" width="8.5703125" style="402" customWidth="1"/>
    <col min="15889" max="15890" width="7.28515625" style="402" bestFit="1" customWidth="1"/>
    <col min="15891" max="15891" width="6.85546875" style="402" bestFit="1" customWidth="1"/>
    <col min="15892" max="15892" width="7.42578125" style="402" bestFit="1" customWidth="1"/>
    <col min="15893" max="15893" width="8.42578125" style="402" bestFit="1" customWidth="1"/>
    <col min="15894" max="15894" width="6.85546875" style="402" bestFit="1" customWidth="1"/>
    <col min="15895" max="15895" width="6.5703125" style="402" customWidth="1"/>
    <col min="15896" max="15896" width="10" style="402" bestFit="1" customWidth="1"/>
    <col min="15897" max="16128" width="11.42578125" style="402"/>
    <col min="16129" max="16129" width="5.7109375" style="402" customWidth="1"/>
    <col min="16130" max="16130" width="21.7109375" style="402" customWidth="1"/>
    <col min="16131" max="16131" width="8.7109375" style="402" customWidth="1"/>
    <col min="16132" max="16132" width="7.140625" style="402" customWidth="1"/>
    <col min="16133" max="16134" width="8.7109375" style="402" customWidth="1"/>
    <col min="16135" max="16135" width="8.140625" style="402" bestFit="1" customWidth="1"/>
    <col min="16136" max="16136" width="8" style="402" customWidth="1"/>
    <col min="16137" max="16137" width="8.7109375" style="402" customWidth="1"/>
    <col min="16138" max="16138" width="9.85546875" style="402" bestFit="1" customWidth="1"/>
    <col min="16139" max="16139" width="7.7109375" style="402" bestFit="1" customWidth="1"/>
    <col min="16140" max="16140" width="6.7109375" style="402" bestFit="1" customWidth="1"/>
    <col min="16141" max="16141" width="7" style="402" bestFit="1" customWidth="1"/>
    <col min="16142" max="16142" width="8.5703125" style="402" bestFit="1" customWidth="1"/>
    <col min="16143" max="16143" width="8.7109375" style="402" customWidth="1"/>
    <col min="16144" max="16144" width="8.5703125" style="402" customWidth="1"/>
    <col min="16145" max="16146" width="7.28515625" style="402" bestFit="1" customWidth="1"/>
    <col min="16147" max="16147" width="6.85546875" style="402" bestFit="1" customWidth="1"/>
    <col min="16148" max="16148" width="7.42578125" style="402" bestFit="1" customWidth="1"/>
    <col min="16149" max="16149" width="8.42578125" style="402" bestFit="1" customWidth="1"/>
    <col min="16150" max="16150" width="6.85546875" style="402" bestFit="1" customWidth="1"/>
    <col min="16151" max="16151" width="6.5703125" style="402" customWidth="1"/>
    <col min="16152" max="16152" width="10" style="402" bestFit="1" customWidth="1"/>
    <col min="16153" max="16384" width="11.42578125" style="402"/>
  </cols>
  <sheetData>
    <row r="1" spans="1:24" s="968" customFormat="1" ht="24.75">
      <c r="A1" s="960"/>
      <c r="B1" s="961"/>
      <c r="C1" s="962"/>
      <c r="D1" s="963" t="s">
        <v>85</v>
      </c>
      <c r="E1" s="964"/>
      <c r="F1" s="965"/>
      <c r="G1" s="965"/>
      <c r="H1" s="965"/>
      <c r="I1" s="965"/>
      <c r="J1" s="965"/>
      <c r="K1" s="966" t="s">
        <v>22</v>
      </c>
      <c r="L1" s="964"/>
      <c r="M1" s="964"/>
      <c r="N1" s="964"/>
      <c r="O1" s="967"/>
      <c r="P1" s="967"/>
      <c r="Q1" s="967"/>
      <c r="R1" s="967"/>
      <c r="S1" s="967"/>
      <c r="T1" s="967"/>
      <c r="U1" s="967"/>
      <c r="V1" s="960"/>
      <c r="W1" s="960"/>
    </row>
    <row r="2" spans="1:24" s="968" customFormat="1" ht="18">
      <c r="A2" s="960"/>
      <c r="B2" s="961"/>
      <c r="C2" s="969"/>
      <c r="D2" s="963" t="s">
        <v>798</v>
      </c>
      <c r="E2" s="970"/>
      <c r="F2" s="971"/>
      <c r="G2" s="971"/>
      <c r="H2" s="971"/>
      <c r="I2" s="971"/>
      <c r="J2" s="971"/>
      <c r="K2" s="972" t="s">
        <v>24</v>
      </c>
      <c r="L2" s="970"/>
      <c r="M2" s="970"/>
      <c r="N2" s="970"/>
      <c r="O2" s="972"/>
      <c r="P2" s="972"/>
      <c r="Q2" s="972"/>
      <c r="R2" s="972"/>
      <c r="S2" s="972"/>
      <c r="T2" s="972"/>
      <c r="U2" s="972"/>
      <c r="V2" s="973"/>
      <c r="W2" s="974"/>
    </row>
    <row r="3" spans="1:24" ht="15.75">
      <c r="A3" s="960"/>
      <c r="B3" s="961"/>
      <c r="C3" s="969"/>
      <c r="D3" s="975" t="s">
        <v>799</v>
      </c>
      <c r="E3" s="964"/>
      <c r="F3" s="976"/>
      <c r="G3" s="976"/>
      <c r="H3" s="976"/>
      <c r="I3" s="976"/>
      <c r="J3" s="976"/>
      <c r="K3" s="977" t="s">
        <v>26</v>
      </c>
      <c r="L3" s="964"/>
      <c r="M3" s="964"/>
      <c r="N3" s="964"/>
      <c r="O3" s="978"/>
      <c r="P3" s="978"/>
      <c r="Q3" s="978"/>
      <c r="R3" s="978"/>
      <c r="S3" s="978"/>
      <c r="T3" s="978"/>
      <c r="U3" s="978"/>
      <c r="V3" s="960"/>
      <c r="W3" s="974"/>
    </row>
    <row r="4" spans="1:24" ht="13.5" thickBot="1"/>
    <row r="5" spans="1:24" ht="20.25" thickBot="1">
      <c r="A5" s="979" t="s">
        <v>800</v>
      </c>
      <c r="B5" s="980"/>
      <c r="C5" s="980"/>
      <c r="D5" s="980"/>
      <c r="E5" s="980"/>
      <c r="F5" s="980"/>
      <c r="G5" s="980"/>
      <c r="H5" s="980"/>
      <c r="I5" s="980"/>
      <c r="J5" s="980"/>
      <c r="K5" s="980"/>
      <c r="L5" s="980"/>
      <c r="M5" s="980"/>
      <c r="N5" s="980"/>
      <c r="O5" s="980"/>
      <c r="P5" s="980"/>
      <c r="Q5" s="980"/>
      <c r="R5" s="980"/>
      <c r="S5" s="980"/>
      <c r="T5" s="980"/>
      <c r="U5" s="980"/>
      <c r="V5" s="980"/>
      <c r="W5" s="980"/>
      <c r="X5" s="981"/>
    </row>
    <row r="6" spans="1:24" s="985" customFormat="1" ht="9.9499999999999993" customHeight="1">
      <c r="A6" s="982"/>
      <c r="B6" s="983"/>
      <c r="C6" s="983"/>
      <c r="D6" s="983"/>
      <c r="E6" s="983"/>
      <c r="F6" s="984"/>
      <c r="G6" s="983"/>
      <c r="J6" s="984"/>
      <c r="M6" s="508"/>
      <c r="S6" s="986"/>
      <c r="T6" s="986"/>
      <c r="U6" s="986"/>
      <c r="V6" s="986"/>
      <c r="W6" s="986"/>
      <c r="X6" s="986"/>
    </row>
    <row r="7" spans="1:24" s="451" customFormat="1" ht="15">
      <c r="A7" s="987" t="s">
        <v>801</v>
      </c>
      <c r="B7" s="987"/>
      <c r="C7" s="987"/>
      <c r="D7" s="987"/>
      <c r="E7" s="988">
        <v>54.8</v>
      </c>
      <c r="G7" s="987" t="s">
        <v>802</v>
      </c>
      <c r="H7" s="987"/>
      <c r="I7" s="987"/>
      <c r="J7" s="989">
        <f>E7*3</f>
        <v>164.39999999999998</v>
      </c>
      <c r="K7" s="987" t="s">
        <v>803</v>
      </c>
      <c r="L7" s="987"/>
      <c r="M7" s="987"/>
      <c r="N7" s="987"/>
      <c r="O7" s="987"/>
      <c r="P7" s="1660">
        <f>E7*25</f>
        <v>1370</v>
      </c>
      <c r="Q7" s="1660"/>
      <c r="R7" s="990" t="s">
        <v>803</v>
      </c>
      <c r="S7" s="987"/>
      <c r="T7" s="987"/>
      <c r="U7" s="442"/>
      <c r="V7" s="442"/>
      <c r="W7" s="1660">
        <f>E7*25</f>
        <v>1370</v>
      </c>
      <c r="X7" s="1660"/>
    </row>
    <row r="8" spans="1:24" s="985" customFormat="1" ht="9.9499999999999993" customHeight="1" thickBot="1">
      <c r="F8" s="239"/>
      <c r="J8" s="991"/>
      <c r="K8" s="992"/>
      <c r="L8" s="992"/>
      <c r="M8" s="992"/>
      <c r="N8" s="992"/>
      <c r="O8" s="992"/>
      <c r="P8" s="992"/>
      <c r="Q8" s="992"/>
      <c r="R8" s="992"/>
    </row>
    <row r="9" spans="1:24" ht="13.5" thickBot="1">
      <c r="A9" s="993" t="s">
        <v>738</v>
      </c>
      <c r="B9" s="994" t="s">
        <v>742</v>
      </c>
      <c r="C9" s="994" t="s">
        <v>747</v>
      </c>
      <c r="D9" s="994" t="s">
        <v>752</v>
      </c>
      <c r="E9" s="994" t="s">
        <v>758</v>
      </c>
      <c r="F9" s="994" t="s">
        <v>77</v>
      </c>
      <c r="G9" s="994" t="s">
        <v>766</v>
      </c>
      <c r="H9" s="994" t="s">
        <v>770</v>
      </c>
      <c r="I9" s="994" t="s">
        <v>197</v>
      </c>
      <c r="J9" s="994" t="s">
        <v>744</v>
      </c>
      <c r="K9" s="994" t="s">
        <v>750</v>
      </c>
      <c r="L9" s="994" t="s">
        <v>755</v>
      </c>
      <c r="M9" s="994" t="s">
        <v>760</v>
      </c>
      <c r="N9" s="994" t="s">
        <v>764</v>
      </c>
      <c r="O9" s="994" t="s">
        <v>768</v>
      </c>
      <c r="P9" s="994" t="s">
        <v>772</v>
      </c>
      <c r="Q9" s="994" t="s">
        <v>804</v>
      </c>
      <c r="R9" s="994" t="s">
        <v>805</v>
      </c>
      <c r="S9" s="994" t="s">
        <v>806</v>
      </c>
      <c r="T9" s="994" t="s">
        <v>807</v>
      </c>
      <c r="U9" s="994" t="s">
        <v>808</v>
      </c>
      <c r="V9" s="995" t="s">
        <v>809</v>
      </c>
      <c r="W9" s="995" t="s">
        <v>810</v>
      </c>
      <c r="X9" s="995" t="s">
        <v>165</v>
      </c>
    </row>
    <row r="10" spans="1:24" s="1005" customFormat="1" ht="67.5">
      <c r="A10" s="996" t="s">
        <v>95</v>
      </c>
      <c r="B10" s="997" t="s">
        <v>811</v>
      </c>
      <c r="C10" s="998" t="s">
        <v>812</v>
      </c>
      <c r="D10" s="999" t="s">
        <v>813</v>
      </c>
      <c r="E10" s="999" t="s">
        <v>814</v>
      </c>
      <c r="F10" s="999" t="s">
        <v>815</v>
      </c>
      <c r="G10" s="999" t="s">
        <v>816</v>
      </c>
      <c r="H10" s="1000" t="s">
        <v>817</v>
      </c>
      <c r="I10" s="1001"/>
      <c r="J10" s="999" t="s">
        <v>818</v>
      </c>
      <c r="K10" s="999" t="s">
        <v>819</v>
      </c>
      <c r="L10" s="999" t="s">
        <v>820</v>
      </c>
      <c r="M10" s="999" t="s">
        <v>821</v>
      </c>
      <c r="N10" s="999" t="s">
        <v>822</v>
      </c>
      <c r="O10" s="999" t="s">
        <v>823</v>
      </c>
      <c r="P10" s="999" t="s">
        <v>824</v>
      </c>
      <c r="Q10" s="999" t="s">
        <v>825</v>
      </c>
      <c r="R10" s="999" t="s">
        <v>826</v>
      </c>
      <c r="S10" s="999" t="s">
        <v>827</v>
      </c>
      <c r="T10" s="999" t="s">
        <v>828</v>
      </c>
      <c r="U10" s="999" t="s">
        <v>829</v>
      </c>
      <c r="V10" s="1002" t="s">
        <v>830</v>
      </c>
      <c r="W10" s="1003" t="s">
        <v>214</v>
      </c>
      <c r="X10" s="1004" t="s">
        <v>215</v>
      </c>
    </row>
    <row r="11" spans="1:24" s="1017" customFormat="1" ht="22.5">
      <c r="A11" s="1006"/>
      <c r="B11" s="1007"/>
      <c r="C11" s="1008">
        <v>39814</v>
      </c>
      <c r="D11" s="1009" t="s">
        <v>831</v>
      </c>
      <c r="E11" s="1010" t="s">
        <v>832</v>
      </c>
      <c r="F11" s="1009" t="s">
        <v>831</v>
      </c>
      <c r="G11" s="1010" t="s">
        <v>190</v>
      </c>
      <c r="H11" s="1011" t="s">
        <v>833</v>
      </c>
      <c r="I11" s="1011" t="s">
        <v>833</v>
      </c>
      <c r="J11" s="1012" t="s">
        <v>834</v>
      </c>
      <c r="K11" s="1013" t="s">
        <v>835</v>
      </c>
      <c r="L11" s="1011" t="s">
        <v>836</v>
      </c>
      <c r="M11" s="1012" t="s">
        <v>837</v>
      </c>
      <c r="N11" s="1012" t="s">
        <v>838</v>
      </c>
      <c r="O11" s="1012" t="s">
        <v>839</v>
      </c>
      <c r="P11" s="1012" t="s">
        <v>840</v>
      </c>
      <c r="Q11" s="1013" t="s">
        <v>841</v>
      </c>
      <c r="R11" s="1012" t="s">
        <v>842</v>
      </c>
      <c r="S11" s="1013"/>
      <c r="T11" s="1010" t="s">
        <v>843</v>
      </c>
      <c r="U11" s="1013"/>
      <c r="V11" s="1014" t="s">
        <v>844</v>
      </c>
      <c r="W11" s="1015" t="s">
        <v>845</v>
      </c>
      <c r="X11" s="1016" t="s">
        <v>220</v>
      </c>
    </row>
    <row r="12" spans="1:24" s="1017" customFormat="1" ht="18" customHeight="1">
      <c r="A12" s="1018"/>
      <c r="B12" s="1019"/>
      <c r="C12" s="1020"/>
      <c r="D12" s="1021">
        <v>381.5</v>
      </c>
      <c r="E12" s="1021">
        <v>288.86</v>
      </c>
      <c r="F12" s="1021">
        <v>365</v>
      </c>
      <c r="G12" s="1013"/>
      <c r="H12" s="1022">
        <v>1.0999999999999999E-2</v>
      </c>
      <c r="I12" s="1022">
        <v>0.20399999999999999</v>
      </c>
      <c r="J12" s="1023">
        <v>7.5887499999999997E-2</v>
      </c>
      <c r="K12" s="1024">
        <v>1.0500000000000001E-2</v>
      </c>
      <c r="L12" s="1025">
        <v>7.0000000000000001E-3</v>
      </c>
      <c r="M12" s="1024">
        <v>1.7500000000000002E-2</v>
      </c>
      <c r="N12" s="1024">
        <v>3.15E-2</v>
      </c>
      <c r="O12" s="1024">
        <v>0.01</v>
      </c>
      <c r="P12" s="1026">
        <v>0.02</v>
      </c>
      <c r="Q12" s="1026">
        <v>0.05</v>
      </c>
      <c r="R12" s="1026">
        <v>0</v>
      </c>
      <c r="S12" s="1027"/>
      <c r="T12" s="1028"/>
      <c r="U12" s="1013"/>
      <c r="V12" s="1029"/>
      <c r="W12" s="1014"/>
      <c r="X12" s="1030" t="s">
        <v>846</v>
      </c>
    </row>
    <row r="13" spans="1:24" s="1017" customFormat="1" ht="22.5">
      <c r="A13" s="1018"/>
      <c r="B13" s="1019"/>
      <c r="C13" s="1020"/>
      <c r="D13" s="1019"/>
      <c r="E13" s="1019"/>
      <c r="F13" s="1031" t="s">
        <v>847</v>
      </c>
      <c r="G13" s="1010" t="s">
        <v>848</v>
      </c>
      <c r="H13" s="1010" t="s">
        <v>849</v>
      </c>
      <c r="I13" s="1032" t="s">
        <v>850</v>
      </c>
      <c r="J13" s="1010" t="s">
        <v>851</v>
      </c>
      <c r="K13" s="1033" t="s">
        <v>852</v>
      </c>
      <c r="L13" s="1033" t="s">
        <v>853</v>
      </c>
      <c r="M13" s="1033" t="s">
        <v>854</v>
      </c>
      <c r="N13" s="1033" t="s">
        <v>855</v>
      </c>
      <c r="O13" s="1033" t="s">
        <v>856</v>
      </c>
      <c r="P13" s="1033" t="s">
        <v>857</v>
      </c>
      <c r="Q13" s="1033" t="s">
        <v>858</v>
      </c>
      <c r="R13" s="1033" t="s">
        <v>859</v>
      </c>
      <c r="S13" s="1034" t="s">
        <v>860</v>
      </c>
      <c r="T13" s="1033" t="s">
        <v>861</v>
      </c>
      <c r="U13" s="1033" t="s">
        <v>862</v>
      </c>
      <c r="V13" s="1035" t="s">
        <v>863</v>
      </c>
      <c r="W13" s="1036" t="s">
        <v>864</v>
      </c>
      <c r="X13" s="1037" t="s">
        <v>865</v>
      </c>
    </row>
    <row r="14" spans="1:24" s="1017" customFormat="1" ht="13.5" thickBot="1">
      <c r="A14" s="1038"/>
      <c r="B14" s="1039"/>
      <c r="C14" s="1040"/>
      <c r="D14" s="1039"/>
      <c r="E14" s="1039"/>
      <c r="F14" s="1041"/>
      <c r="G14" s="1042"/>
      <c r="H14" s="1042" t="s">
        <v>866</v>
      </c>
      <c r="I14" s="1043" t="s">
        <v>867</v>
      </c>
      <c r="J14" s="1042" t="s">
        <v>868</v>
      </c>
      <c r="K14" s="1044" t="s">
        <v>868</v>
      </c>
      <c r="L14" s="1044" t="s">
        <v>868</v>
      </c>
      <c r="M14" s="1044" t="s">
        <v>868</v>
      </c>
      <c r="N14" s="1044" t="s">
        <v>868</v>
      </c>
      <c r="O14" s="1044" t="s">
        <v>868</v>
      </c>
      <c r="P14" s="1044" t="s">
        <v>868</v>
      </c>
      <c r="Q14" s="1044" t="s">
        <v>868</v>
      </c>
      <c r="R14" s="1044" t="s">
        <v>868</v>
      </c>
      <c r="S14" s="1045"/>
      <c r="T14" s="1044"/>
      <c r="U14" s="1044"/>
      <c r="V14" s="1046"/>
      <c r="W14" s="1047"/>
      <c r="X14" s="1048"/>
    </row>
    <row r="15" spans="1:24" ht="8.65" customHeight="1" thickBot="1">
      <c r="F15" s="1049"/>
    </row>
    <row r="16" spans="1:24" ht="9.9499999999999993" customHeight="1">
      <c r="A16" s="1050"/>
      <c r="B16" s="1051"/>
      <c r="C16" s="1051"/>
      <c r="D16" s="1051"/>
      <c r="E16" s="1051"/>
      <c r="F16" s="1052"/>
      <c r="G16" s="1051"/>
      <c r="H16" s="1051"/>
      <c r="I16" s="1051"/>
      <c r="J16" s="1051"/>
      <c r="K16" s="1051"/>
      <c r="L16" s="1051"/>
      <c r="M16" s="1051"/>
      <c r="N16" s="1051"/>
      <c r="O16" s="1051"/>
      <c r="P16" s="1051"/>
      <c r="Q16" s="1051"/>
      <c r="R16" s="1051"/>
      <c r="S16" s="1051"/>
      <c r="T16" s="1051"/>
      <c r="U16" s="1051"/>
      <c r="V16" s="1053"/>
      <c r="W16" s="1054"/>
      <c r="X16" s="1055"/>
    </row>
    <row r="17" spans="1:24" s="273" customFormat="1" ht="12">
      <c r="A17" s="1056" t="s">
        <v>869</v>
      </c>
      <c r="B17" s="1057" t="s">
        <v>870</v>
      </c>
      <c r="C17" s="1058">
        <v>135</v>
      </c>
      <c r="D17" s="1059">
        <f t="shared" ref="D17:D44" si="0">$D$12</f>
        <v>381.5</v>
      </c>
      <c r="E17" s="1059">
        <f t="shared" ref="E17:E44" si="1">$E$12</f>
        <v>288.86</v>
      </c>
      <c r="F17" s="1060">
        <f t="shared" ref="F17:F44" si="2">D17/$F$12</f>
        <v>1.0452054794520549</v>
      </c>
      <c r="G17" s="1059">
        <f t="shared" ref="G17:G44" si="3">F17*C17</f>
        <v>141.10273972602741</v>
      </c>
      <c r="H17" s="1061">
        <f t="shared" ref="H17:H44" si="4">(IF(G17&lt;=3*$E$7,0,G17-3*$E$7))*$H$12</f>
        <v>0</v>
      </c>
      <c r="I17" s="1062">
        <f t="shared" ref="I17:I44" si="5">$I$12*$E$7</f>
        <v>11.179199999999998</v>
      </c>
      <c r="J17" s="1063">
        <f t="shared" ref="J17:J44" si="6">$J$12*G17</f>
        <v>10.707934160958905</v>
      </c>
      <c r="K17" s="1063">
        <f t="shared" ref="K17:K44" si="7">($K$12*G17)</f>
        <v>1.4815787671232878</v>
      </c>
      <c r="L17" s="1063">
        <f t="shared" ref="L17:L44" si="8">$L$12*G17</f>
        <v>0.9877191780821919</v>
      </c>
      <c r="M17" s="1063">
        <f t="shared" ref="M17:M44" si="9">($M$12*G17)</f>
        <v>2.4692979452054797</v>
      </c>
      <c r="N17" s="1063">
        <f t="shared" ref="N17:N44" si="10">($N$12*G17)</f>
        <v>4.4447363013698631</v>
      </c>
      <c r="O17" s="1063">
        <f t="shared" ref="O17:O44" si="11">($O$12*G17)</f>
        <v>1.411027397260274</v>
      </c>
      <c r="P17" s="1063">
        <f t="shared" ref="P17:P44" si="12">$P$12*G17</f>
        <v>2.8220547945205481</v>
      </c>
      <c r="Q17" s="1063">
        <f t="shared" ref="Q17:Q44" si="13">$Q$12*G17</f>
        <v>7.0551369863013704</v>
      </c>
      <c r="R17" s="1063">
        <f t="shared" ref="R17:R44" si="14">$R$12*G17</f>
        <v>0</v>
      </c>
      <c r="S17" s="1063">
        <f t="shared" ref="S17:S44" si="15">SUM(H17:R17)</f>
        <v>42.558685530821919</v>
      </c>
      <c r="T17" s="1064">
        <f t="shared" ref="T17:T44" si="16">S17/G17</f>
        <v>0.30161487731178094</v>
      </c>
      <c r="U17" s="1064">
        <f t="shared" ref="U17:U44" si="17">D17/E17</f>
        <v>1.3207089939763206</v>
      </c>
      <c r="V17" s="1065">
        <f t="shared" ref="V17:V44" si="18">T17*U17</f>
        <v>0.39834548118273355</v>
      </c>
      <c r="W17" s="1066">
        <f t="shared" ref="W17:W44" si="19">U17+V17</f>
        <v>1.7190544751590542</v>
      </c>
      <c r="X17" s="1067">
        <f t="shared" ref="X17:X44" si="20">W17*C17</f>
        <v>232.07235414647232</v>
      </c>
    </row>
    <row r="18" spans="1:24" s="273" customFormat="1" ht="12.75" customHeight="1">
      <c r="A18" s="1068" t="s">
        <v>871</v>
      </c>
      <c r="B18" s="1069" t="s">
        <v>872</v>
      </c>
      <c r="C18" s="1070">
        <v>135</v>
      </c>
      <c r="D18" s="1071">
        <f t="shared" si="0"/>
        <v>381.5</v>
      </c>
      <c r="E18" s="1071">
        <f t="shared" si="1"/>
        <v>288.86</v>
      </c>
      <c r="F18" s="1072">
        <f t="shared" si="2"/>
        <v>1.0452054794520549</v>
      </c>
      <c r="G18" s="1071">
        <f t="shared" si="3"/>
        <v>141.10273972602741</v>
      </c>
      <c r="H18" s="1061">
        <f t="shared" si="4"/>
        <v>0</v>
      </c>
      <c r="I18" s="1062">
        <f t="shared" si="5"/>
        <v>11.179199999999998</v>
      </c>
      <c r="J18" s="1073">
        <f t="shared" si="6"/>
        <v>10.707934160958905</v>
      </c>
      <c r="K18" s="1073">
        <f t="shared" si="7"/>
        <v>1.4815787671232878</v>
      </c>
      <c r="L18" s="1073">
        <f t="shared" si="8"/>
        <v>0.9877191780821919</v>
      </c>
      <c r="M18" s="1073">
        <f t="shared" si="9"/>
        <v>2.4692979452054797</v>
      </c>
      <c r="N18" s="1073">
        <f t="shared" si="10"/>
        <v>4.4447363013698631</v>
      </c>
      <c r="O18" s="1073">
        <f t="shared" si="11"/>
        <v>1.411027397260274</v>
      </c>
      <c r="P18" s="1073">
        <f t="shared" si="12"/>
        <v>2.8220547945205481</v>
      </c>
      <c r="Q18" s="1073">
        <f t="shared" si="13"/>
        <v>7.0551369863013704</v>
      </c>
      <c r="R18" s="1063">
        <f t="shared" si="14"/>
        <v>0</v>
      </c>
      <c r="S18" s="1063">
        <f t="shared" si="15"/>
        <v>42.558685530821919</v>
      </c>
      <c r="T18" s="1074">
        <f t="shared" si="16"/>
        <v>0.30161487731178094</v>
      </c>
      <c r="U18" s="1075">
        <f t="shared" si="17"/>
        <v>1.3207089939763206</v>
      </c>
      <c r="V18" s="1076">
        <f t="shared" si="18"/>
        <v>0.39834548118273355</v>
      </c>
      <c r="W18" s="1076">
        <f t="shared" si="19"/>
        <v>1.7190544751590542</v>
      </c>
      <c r="X18" s="1077">
        <f t="shared" si="20"/>
        <v>232.07235414647232</v>
      </c>
    </row>
    <row r="19" spans="1:24" s="273" customFormat="1" ht="12">
      <c r="A19" s="1078" t="s">
        <v>873</v>
      </c>
      <c r="B19" s="1079" t="s">
        <v>874</v>
      </c>
      <c r="C19" s="1080">
        <v>135</v>
      </c>
      <c r="D19" s="1081">
        <f t="shared" si="0"/>
        <v>381.5</v>
      </c>
      <c r="E19" s="1081">
        <f t="shared" si="1"/>
        <v>288.86</v>
      </c>
      <c r="F19" s="1082">
        <f t="shared" si="2"/>
        <v>1.0452054794520549</v>
      </c>
      <c r="G19" s="1081">
        <f t="shared" si="3"/>
        <v>141.10273972602741</v>
      </c>
      <c r="H19" s="1061">
        <f t="shared" si="4"/>
        <v>0</v>
      </c>
      <c r="I19" s="1062">
        <f t="shared" si="5"/>
        <v>11.179199999999998</v>
      </c>
      <c r="J19" s="1083">
        <f t="shared" si="6"/>
        <v>10.707934160958905</v>
      </c>
      <c r="K19" s="1083">
        <f t="shared" si="7"/>
        <v>1.4815787671232878</v>
      </c>
      <c r="L19" s="1083">
        <f t="shared" si="8"/>
        <v>0.9877191780821919</v>
      </c>
      <c r="M19" s="1083">
        <f t="shared" si="9"/>
        <v>2.4692979452054797</v>
      </c>
      <c r="N19" s="1083">
        <f t="shared" si="10"/>
        <v>4.4447363013698631</v>
      </c>
      <c r="O19" s="1083">
        <f t="shared" si="11"/>
        <v>1.411027397260274</v>
      </c>
      <c r="P19" s="1083">
        <f t="shared" si="12"/>
        <v>2.8220547945205481</v>
      </c>
      <c r="Q19" s="1083">
        <f t="shared" si="13"/>
        <v>7.0551369863013704</v>
      </c>
      <c r="R19" s="1063">
        <f t="shared" si="14"/>
        <v>0</v>
      </c>
      <c r="S19" s="1063">
        <f t="shared" si="15"/>
        <v>42.558685530821919</v>
      </c>
      <c r="T19" s="1084">
        <f t="shared" si="16"/>
        <v>0.30161487731178094</v>
      </c>
      <c r="U19" s="1085">
        <f t="shared" si="17"/>
        <v>1.3207089939763206</v>
      </c>
      <c r="V19" s="1086">
        <f t="shared" si="18"/>
        <v>0.39834548118273355</v>
      </c>
      <c r="W19" s="1086">
        <f t="shared" si="19"/>
        <v>1.7190544751590542</v>
      </c>
      <c r="X19" s="1087">
        <f t="shared" si="20"/>
        <v>232.07235414647232</v>
      </c>
    </row>
    <row r="20" spans="1:24" s="273" customFormat="1" ht="12">
      <c r="A20" s="1078" t="s">
        <v>875</v>
      </c>
      <c r="B20" s="1079" t="s">
        <v>876</v>
      </c>
      <c r="C20" s="1080">
        <v>135</v>
      </c>
      <c r="D20" s="1081">
        <f t="shared" si="0"/>
        <v>381.5</v>
      </c>
      <c r="E20" s="1081">
        <f t="shared" si="1"/>
        <v>288.86</v>
      </c>
      <c r="F20" s="1082">
        <f t="shared" si="2"/>
        <v>1.0452054794520549</v>
      </c>
      <c r="G20" s="1081">
        <f t="shared" si="3"/>
        <v>141.10273972602741</v>
      </c>
      <c r="H20" s="1061">
        <f t="shared" si="4"/>
        <v>0</v>
      </c>
      <c r="I20" s="1062">
        <f t="shared" si="5"/>
        <v>11.179199999999998</v>
      </c>
      <c r="J20" s="1083">
        <f t="shared" si="6"/>
        <v>10.707934160958905</v>
      </c>
      <c r="K20" s="1083">
        <f t="shared" si="7"/>
        <v>1.4815787671232878</v>
      </c>
      <c r="L20" s="1083">
        <f t="shared" si="8"/>
        <v>0.9877191780821919</v>
      </c>
      <c r="M20" s="1083">
        <f t="shared" si="9"/>
        <v>2.4692979452054797</v>
      </c>
      <c r="N20" s="1083">
        <f t="shared" si="10"/>
        <v>4.4447363013698631</v>
      </c>
      <c r="O20" s="1083">
        <f t="shared" si="11"/>
        <v>1.411027397260274</v>
      </c>
      <c r="P20" s="1083">
        <f t="shared" si="12"/>
        <v>2.8220547945205481</v>
      </c>
      <c r="Q20" s="1083">
        <f t="shared" si="13"/>
        <v>7.0551369863013704</v>
      </c>
      <c r="R20" s="1063">
        <f t="shared" si="14"/>
        <v>0</v>
      </c>
      <c r="S20" s="1063">
        <f t="shared" si="15"/>
        <v>42.558685530821919</v>
      </c>
      <c r="T20" s="1084">
        <f t="shared" si="16"/>
        <v>0.30161487731178094</v>
      </c>
      <c r="U20" s="1085">
        <f t="shared" si="17"/>
        <v>1.3207089939763206</v>
      </c>
      <c r="V20" s="1086">
        <f t="shared" si="18"/>
        <v>0.39834548118273355</v>
      </c>
      <c r="W20" s="1086">
        <f t="shared" si="19"/>
        <v>1.7190544751590542</v>
      </c>
      <c r="X20" s="1087">
        <f t="shared" si="20"/>
        <v>232.07235414647232</v>
      </c>
    </row>
    <row r="21" spans="1:24" s="273" customFormat="1" ht="12">
      <c r="A21" s="1078" t="s">
        <v>877</v>
      </c>
      <c r="B21" s="1079" t="s">
        <v>878</v>
      </c>
      <c r="C21" s="1080">
        <v>135</v>
      </c>
      <c r="D21" s="1081">
        <f t="shared" si="0"/>
        <v>381.5</v>
      </c>
      <c r="E21" s="1081">
        <f t="shared" si="1"/>
        <v>288.86</v>
      </c>
      <c r="F21" s="1082">
        <f t="shared" si="2"/>
        <v>1.0452054794520549</v>
      </c>
      <c r="G21" s="1081">
        <f t="shared" si="3"/>
        <v>141.10273972602741</v>
      </c>
      <c r="H21" s="1061">
        <f t="shared" si="4"/>
        <v>0</v>
      </c>
      <c r="I21" s="1062">
        <f t="shared" si="5"/>
        <v>11.179199999999998</v>
      </c>
      <c r="J21" s="1083">
        <f t="shared" si="6"/>
        <v>10.707934160958905</v>
      </c>
      <c r="K21" s="1083">
        <f t="shared" si="7"/>
        <v>1.4815787671232878</v>
      </c>
      <c r="L21" s="1083">
        <f t="shared" si="8"/>
        <v>0.9877191780821919</v>
      </c>
      <c r="M21" s="1083">
        <f t="shared" si="9"/>
        <v>2.4692979452054797</v>
      </c>
      <c r="N21" s="1083">
        <f t="shared" si="10"/>
        <v>4.4447363013698631</v>
      </c>
      <c r="O21" s="1083">
        <f t="shared" si="11"/>
        <v>1.411027397260274</v>
      </c>
      <c r="P21" s="1083">
        <f t="shared" si="12"/>
        <v>2.8220547945205481</v>
      </c>
      <c r="Q21" s="1083">
        <f t="shared" si="13"/>
        <v>7.0551369863013704</v>
      </c>
      <c r="R21" s="1063">
        <f t="shared" si="14"/>
        <v>0</v>
      </c>
      <c r="S21" s="1063">
        <f t="shared" si="15"/>
        <v>42.558685530821919</v>
      </c>
      <c r="T21" s="1084">
        <f t="shared" si="16"/>
        <v>0.30161487731178094</v>
      </c>
      <c r="U21" s="1085">
        <f t="shared" si="17"/>
        <v>1.3207089939763206</v>
      </c>
      <c r="V21" s="1086">
        <f t="shared" si="18"/>
        <v>0.39834548118273355</v>
      </c>
      <c r="W21" s="1086">
        <f t="shared" si="19"/>
        <v>1.7190544751590542</v>
      </c>
      <c r="X21" s="1087">
        <f t="shared" si="20"/>
        <v>232.07235414647232</v>
      </c>
    </row>
    <row r="22" spans="1:24" s="273" customFormat="1" ht="12">
      <c r="A22" s="1078" t="s">
        <v>879</v>
      </c>
      <c r="B22" s="1079" t="s">
        <v>880</v>
      </c>
      <c r="C22" s="1080">
        <v>135</v>
      </c>
      <c r="D22" s="1081">
        <f t="shared" si="0"/>
        <v>381.5</v>
      </c>
      <c r="E22" s="1081">
        <f t="shared" si="1"/>
        <v>288.86</v>
      </c>
      <c r="F22" s="1082">
        <f t="shared" si="2"/>
        <v>1.0452054794520549</v>
      </c>
      <c r="G22" s="1081">
        <f t="shared" si="3"/>
        <v>141.10273972602741</v>
      </c>
      <c r="H22" s="1061">
        <f t="shared" si="4"/>
        <v>0</v>
      </c>
      <c r="I22" s="1062">
        <f t="shared" si="5"/>
        <v>11.179199999999998</v>
      </c>
      <c r="J22" s="1083">
        <f t="shared" si="6"/>
        <v>10.707934160958905</v>
      </c>
      <c r="K22" s="1083">
        <f t="shared" si="7"/>
        <v>1.4815787671232878</v>
      </c>
      <c r="L22" s="1083">
        <f t="shared" si="8"/>
        <v>0.9877191780821919</v>
      </c>
      <c r="M22" s="1083">
        <f t="shared" si="9"/>
        <v>2.4692979452054797</v>
      </c>
      <c r="N22" s="1083">
        <f t="shared" si="10"/>
        <v>4.4447363013698631</v>
      </c>
      <c r="O22" s="1083">
        <f t="shared" si="11"/>
        <v>1.411027397260274</v>
      </c>
      <c r="P22" s="1083">
        <f t="shared" si="12"/>
        <v>2.8220547945205481</v>
      </c>
      <c r="Q22" s="1083">
        <f t="shared" si="13"/>
        <v>7.0551369863013704</v>
      </c>
      <c r="R22" s="1063">
        <f t="shared" si="14"/>
        <v>0</v>
      </c>
      <c r="S22" s="1063">
        <f t="shared" si="15"/>
        <v>42.558685530821919</v>
      </c>
      <c r="T22" s="1084">
        <f t="shared" si="16"/>
        <v>0.30161487731178094</v>
      </c>
      <c r="U22" s="1085">
        <f t="shared" si="17"/>
        <v>1.3207089939763206</v>
      </c>
      <c r="V22" s="1086">
        <f t="shared" si="18"/>
        <v>0.39834548118273355</v>
      </c>
      <c r="W22" s="1086">
        <f t="shared" si="19"/>
        <v>1.7190544751590542</v>
      </c>
      <c r="X22" s="1087">
        <f t="shared" si="20"/>
        <v>232.07235414647232</v>
      </c>
    </row>
    <row r="23" spans="1:24" s="273" customFormat="1" ht="12">
      <c r="A23" s="1078" t="s">
        <v>881</v>
      </c>
      <c r="B23" s="1079" t="s">
        <v>882</v>
      </c>
      <c r="C23" s="1080">
        <v>220</v>
      </c>
      <c r="D23" s="1081">
        <f t="shared" si="0"/>
        <v>381.5</v>
      </c>
      <c r="E23" s="1081">
        <f t="shared" si="1"/>
        <v>288.86</v>
      </c>
      <c r="F23" s="1082">
        <f t="shared" si="2"/>
        <v>1.0452054794520549</v>
      </c>
      <c r="G23" s="1081">
        <f t="shared" si="3"/>
        <v>229.94520547945208</v>
      </c>
      <c r="H23" s="1061">
        <f t="shared" si="4"/>
        <v>0.72099726027397315</v>
      </c>
      <c r="I23" s="1062">
        <f t="shared" si="5"/>
        <v>11.179199999999998</v>
      </c>
      <c r="J23" s="1083">
        <f t="shared" si="6"/>
        <v>17.449966780821921</v>
      </c>
      <c r="K23" s="1083">
        <f t="shared" si="7"/>
        <v>2.414424657534247</v>
      </c>
      <c r="L23" s="1083">
        <f t="shared" si="8"/>
        <v>1.6096164383561646</v>
      </c>
      <c r="M23" s="1083">
        <f t="shared" si="9"/>
        <v>4.0240410958904116</v>
      </c>
      <c r="N23" s="1083">
        <f t="shared" si="10"/>
        <v>7.2432739726027409</v>
      </c>
      <c r="O23" s="1083">
        <f t="shared" si="11"/>
        <v>2.299452054794521</v>
      </c>
      <c r="P23" s="1083">
        <f t="shared" si="12"/>
        <v>4.5989041095890419</v>
      </c>
      <c r="Q23" s="1083">
        <f t="shared" si="13"/>
        <v>11.497260273972605</v>
      </c>
      <c r="R23" s="1063">
        <f t="shared" si="14"/>
        <v>0</v>
      </c>
      <c r="S23" s="1063">
        <f t="shared" si="15"/>
        <v>63.03713664383563</v>
      </c>
      <c r="T23" s="1084">
        <f t="shared" si="16"/>
        <v>0.27413981740736332</v>
      </c>
      <c r="U23" s="1085">
        <f t="shared" si="17"/>
        <v>1.3207089939763206</v>
      </c>
      <c r="V23" s="1086">
        <f t="shared" si="18"/>
        <v>0.362058922456931</v>
      </c>
      <c r="W23" s="1086">
        <f t="shared" si="19"/>
        <v>1.6827679164332516</v>
      </c>
      <c r="X23" s="1087">
        <f t="shared" si="20"/>
        <v>370.20894161531538</v>
      </c>
    </row>
    <row r="24" spans="1:24" s="273" customFormat="1" ht="12">
      <c r="A24" s="1078" t="s">
        <v>883</v>
      </c>
      <c r="B24" s="1079" t="s">
        <v>884</v>
      </c>
      <c r="C24" s="1080">
        <v>220</v>
      </c>
      <c r="D24" s="1081">
        <f t="shared" si="0"/>
        <v>381.5</v>
      </c>
      <c r="E24" s="1081">
        <f t="shared" si="1"/>
        <v>288.86</v>
      </c>
      <c r="F24" s="1082">
        <f t="shared" si="2"/>
        <v>1.0452054794520549</v>
      </c>
      <c r="G24" s="1081">
        <f t="shared" si="3"/>
        <v>229.94520547945208</v>
      </c>
      <c r="H24" s="1061">
        <f t="shared" si="4"/>
        <v>0.72099726027397315</v>
      </c>
      <c r="I24" s="1062">
        <f t="shared" si="5"/>
        <v>11.179199999999998</v>
      </c>
      <c r="J24" s="1083">
        <f t="shared" si="6"/>
        <v>17.449966780821921</v>
      </c>
      <c r="K24" s="1083">
        <f t="shared" si="7"/>
        <v>2.414424657534247</v>
      </c>
      <c r="L24" s="1083">
        <f t="shared" si="8"/>
        <v>1.6096164383561646</v>
      </c>
      <c r="M24" s="1083">
        <f t="shared" si="9"/>
        <v>4.0240410958904116</v>
      </c>
      <c r="N24" s="1083">
        <f t="shared" si="10"/>
        <v>7.2432739726027409</v>
      </c>
      <c r="O24" s="1083">
        <f t="shared" si="11"/>
        <v>2.299452054794521</v>
      </c>
      <c r="P24" s="1083">
        <f t="shared" si="12"/>
        <v>4.5989041095890419</v>
      </c>
      <c r="Q24" s="1083">
        <f t="shared" si="13"/>
        <v>11.497260273972605</v>
      </c>
      <c r="R24" s="1063">
        <f t="shared" si="14"/>
        <v>0</v>
      </c>
      <c r="S24" s="1063">
        <f t="shared" si="15"/>
        <v>63.03713664383563</v>
      </c>
      <c r="T24" s="1084">
        <f t="shared" si="16"/>
        <v>0.27413981740736332</v>
      </c>
      <c r="U24" s="1085">
        <f t="shared" si="17"/>
        <v>1.3207089939763206</v>
      </c>
      <c r="V24" s="1086">
        <f t="shared" si="18"/>
        <v>0.362058922456931</v>
      </c>
      <c r="W24" s="1086">
        <f t="shared" si="19"/>
        <v>1.6827679164332516</v>
      </c>
      <c r="X24" s="1087">
        <f t="shared" si="20"/>
        <v>370.20894161531538</v>
      </c>
    </row>
    <row r="25" spans="1:24" s="273" customFormat="1" ht="12">
      <c r="A25" s="1078" t="s">
        <v>885</v>
      </c>
      <c r="B25" s="1079" t="s">
        <v>886</v>
      </c>
      <c r="C25" s="1080">
        <v>220</v>
      </c>
      <c r="D25" s="1081">
        <f t="shared" si="0"/>
        <v>381.5</v>
      </c>
      <c r="E25" s="1081">
        <f t="shared" si="1"/>
        <v>288.86</v>
      </c>
      <c r="F25" s="1082">
        <f t="shared" si="2"/>
        <v>1.0452054794520549</v>
      </c>
      <c r="G25" s="1081">
        <f t="shared" si="3"/>
        <v>229.94520547945208</v>
      </c>
      <c r="H25" s="1061">
        <f t="shared" si="4"/>
        <v>0.72099726027397315</v>
      </c>
      <c r="I25" s="1062">
        <f t="shared" si="5"/>
        <v>11.179199999999998</v>
      </c>
      <c r="J25" s="1083">
        <f t="shared" si="6"/>
        <v>17.449966780821921</v>
      </c>
      <c r="K25" s="1083">
        <f t="shared" si="7"/>
        <v>2.414424657534247</v>
      </c>
      <c r="L25" s="1083">
        <f t="shared" si="8"/>
        <v>1.6096164383561646</v>
      </c>
      <c r="M25" s="1083">
        <f t="shared" si="9"/>
        <v>4.0240410958904116</v>
      </c>
      <c r="N25" s="1083">
        <f t="shared" si="10"/>
        <v>7.2432739726027409</v>
      </c>
      <c r="O25" s="1083">
        <f t="shared" si="11"/>
        <v>2.299452054794521</v>
      </c>
      <c r="P25" s="1083">
        <f t="shared" si="12"/>
        <v>4.5989041095890419</v>
      </c>
      <c r="Q25" s="1083">
        <f t="shared" si="13"/>
        <v>11.497260273972605</v>
      </c>
      <c r="R25" s="1063">
        <f t="shared" si="14"/>
        <v>0</v>
      </c>
      <c r="S25" s="1063">
        <f t="shared" si="15"/>
        <v>63.03713664383563</v>
      </c>
      <c r="T25" s="1084">
        <f t="shared" si="16"/>
        <v>0.27413981740736332</v>
      </c>
      <c r="U25" s="1085">
        <f t="shared" si="17"/>
        <v>1.3207089939763206</v>
      </c>
      <c r="V25" s="1086">
        <f t="shared" si="18"/>
        <v>0.362058922456931</v>
      </c>
      <c r="W25" s="1086">
        <f t="shared" si="19"/>
        <v>1.6827679164332516</v>
      </c>
      <c r="X25" s="1087">
        <f t="shared" si="20"/>
        <v>370.20894161531538</v>
      </c>
    </row>
    <row r="26" spans="1:24" s="273" customFormat="1" ht="12">
      <c r="A26" s="1078" t="s">
        <v>887</v>
      </c>
      <c r="B26" s="1079" t="s">
        <v>888</v>
      </c>
      <c r="C26" s="1080">
        <v>240</v>
      </c>
      <c r="D26" s="1081">
        <f t="shared" si="0"/>
        <v>381.5</v>
      </c>
      <c r="E26" s="1081">
        <f t="shared" si="1"/>
        <v>288.86</v>
      </c>
      <c r="F26" s="1082">
        <f t="shared" si="2"/>
        <v>1.0452054794520549</v>
      </c>
      <c r="G26" s="1081">
        <f t="shared" si="3"/>
        <v>250.84931506849318</v>
      </c>
      <c r="H26" s="1061">
        <f t="shared" si="4"/>
        <v>0.95094246575342523</v>
      </c>
      <c r="I26" s="1062">
        <f t="shared" si="5"/>
        <v>11.179199999999998</v>
      </c>
      <c r="J26" s="1083">
        <f t="shared" si="6"/>
        <v>19.036327397260276</v>
      </c>
      <c r="K26" s="1083">
        <f t="shared" si="7"/>
        <v>2.6339178082191785</v>
      </c>
      <c r="L26" s="1083">
        <f t="shared" si="8"/>
        <v>1.7559452054794524</v>
      </c>
      <c r="M26" s="1083">
        <f t="shared" si="9"/>
        <v>4.3898630136986307</v>
      </c>
      <c r="N26" s="1083">
        <f t="shared" si="10"/>
        <v>7.9017534246575352</v>
      </c>
      <c r="O26" s="1083">
        <f t="shared" si="11"/>
        <v>2.5084931506849317</v>
      </c>
      <c r="P26" s="1083">
        <f t="shared" si="12"/>
        <v>5.0169863013698635</v>
      </c>
      <c r="Q26" s="1083">
        <f t="shared" si="13"/>
        <v>12.54246575342466</v>
      </c>
      <c r="R26" s="1063">
        <f t="shared" si="14"/>
        <v>0</v>
      </c>
      <c r="S26" s="1063">
        <f t="shared" si="15"/>
        <v>67.915894520547951</v>
      </c>
      <c r="T26" s="1084">
        <f t="shared" si="16"/>
        <v>0.27074379095674966</v>
      </c>
      <c r="U26" s="1085">
        <f t="shared" si="17"/>
        <v>1.3207089939763206</v>
      </c>
      <c r="V26" s="1086">
        <f t="shared" si="18"/>
        <v>0.35757375977982409</v>
      </c>
      <c r="W26" s="1086">
        <f t="shared" si="19"/>
        <v>1.6782827537561447</v>
      </c>
      <c r="X26" s="1087">
        <f t="shared" si="20"/>
        <v>402.78786090147474</v>
      </c>
    </row>
    <row r="27" spans="1:24" s="273" customFormat="1" ht="12">
      <c r="A27" s="1078" t="s">
        <v>889</v>
      </c>
      <c r="B27" s="1079" t="s">
        <v>890</v>
      </c>
      <c r="C27" s="1080">
        <v>220</v>
      </c>
      <c r="D27" s="1081">
        <f t="shared" si="0"/>
        <v>381.5</v>
      </c>
      <c r="E27" s="1081">
        <f t="shared" si="1"/>
        <v>288.86</v>
      </c>
      <c r="F27" s="1082">
        <f t="shared" si="2"/>
        <v>1.0452054794520549</v>
      </c>
      <c r="G27" s="1081">
        <f t="shared" si="3"/>
        <v>229.94520547945208</v>
      </c>
      <c r="H27" s="1061">
        <f t="shared" si="4"/>
        <v>0.72099726027397315</v>
      </c>
      <c r="I27" s="1062">
        <f t="shared" si="5"/>
        <v>11.179199999999998</v>
      </c>
      <c r="J27" s="1083">
        <f t="shared" si="6"/>
        <v>17.449966780821921</v>
      </c>
      <c r="K27" s="1083">
        <f t="shared" si="7"/>
        <v>2.414424657534247</v>
      </c>
      <c r="L27" s="1083">
        <f t="shared" si="8"/>
        <v>1.6096164383561646</v>
      </c>
      <c r="M27" s="1083">
        <f t="shared" si="9"/>
        <v>4.0240410958904116</v>
      </c>
      <c r="N27" s="1083">
        <f t="shared" si="10"/>
        <v>7.2432739726027409</v>
      </c>
      <c r="O27" s="1083">
        <f t="shared" si="11"/>
        <v>2.299452054794521</v>
      </c>
      <c r="P27" s="1083">
        <f t="shared" si="12"/>
        <v>4.5989041095890419</v>
      </c>
      <c r="Q27" s="1083">
        <f t="shared" si="13"/>
        <v>11.497260273972605</v>
      </c>
      <c r="R27" s="1063">
        <f t="shared" si="14"/>
        <v>0</v>
      </c>
      <c r="S27" s="1063">
        <f t="shared" si="15"/>
        <v>63.03713664383563</v>
      </c>
      <c r="T27" s="1084">
        <f t="shared" si="16"/>
        <v>0.27413981740736332</v>
      </c>
      <c r="U27" s="1085">
        <f t="shared" si="17"/>
        <v>1.3207089939763206</v>
      </c>
      <c r="V27" s="1086">
        <f t="shared" si="18"/>
        <v>0.362058922456931</v>
      </c>
      <c r="W27" s="1086">
        <f t="shared" si="19"/>
        <v>1.6827679164332516</v>
      </c>
      <c r="X27" s="1087">
        <f t="shared" si="20"/>
        <v>370.20894161531538</v>
      </c>
    </row>
    <row r="28" spans="1:24" s="273" customFormat="1" ht="12">
      <c r="A28" s="1078" t="s">
        <v>891</v>
      </c>
      <c r="B28" s="1079" t="s">
        <v>892</v>
      </c>
      <c r="C28" s="1080">
        <v>220</v>
      </c>
      <c r="D28" s="1081">
        <f t="shared" si="0"/>
        <v>381.5</v>
      </c>
      <c r="E28" s="1081">
        <f t="shared" si="1"/>
        <v>288.86</v>
      </c>
      <c r="F28" s="1082">
        <f t="shared" si="2"/>
        <v>1.0452054794520549</v>
      </c>
      <c r="G28" s="1081">
        <f t="shared" si="3"/>
        <v>229.94520547945208</v>
      </c>
      <c r="H28" s="1061">
        <f t="shared" si="4"/>
        <v>0.72099726027397315</v>
      </c>
      <c r="I28" s="1062">
        <f t="shared" si="5"/>
        <v>11.179199999999998</v>
      </c>
      <c r="J28" s="1083">
        <f t="shared" si="6"/>
        <v>17.449966780821921</v>
      </c>
      <c r="K28" s="1083">
        <f t="shared" si="7"/>
        <v>2.414424657534247</v>
      </c>
      <c r="L28" s="1083">
        <f t="shared" si="8"/>
        <v>1.6096164383561646</v>
      </c>
      <c r="M28" s="1083">
        <f t="shared" si="9"/>
        <v>4.0240410958904116</v>
      </c>
      <c r="N28" s="1083">
        <f t="shared" si="10"/>
        <v>7.2432739726027409</v>
      </c>
      <c r="O28" s="1083">
        <f t="shared" si="11"/>
        <v>2.299452054794521</v>
      </c>
      <c r="P28" s="1083">
        <f t="shared" si="12"/>
        <v>4.5989041095890419</v>
      </c>
      <c r="Q28" s="1083">
        <f t="shared" si="13"/>
        <v>11.497260273972605</v>
      </c>
      <c r="R28" s="1063">
        <f t="shared" si="14"/>
        <v>0</v>
      </c>
      <c r="S28" s="1063">
        <f t="shared" si="15"/>
        <v>63.03713664383563</v>
      </c>
      <c r="T28" s="1084">
        <f t="shared" si="16"/>
        <v>0.27413981740736332</v>
      </c>
      <c r="U28" s="1085">
        <f t="shared" si="17"/>
        <v>1.3207089939763206</v>
      </c>
      <c r="V28" s="1086">
        <f t="shared" si="18"/>
        <v>0.362058922456931</v>
      </c>
      <c r="W28" s="1086">
        <f t="shared" si="19"/>
        <v>1.6827679164332516</v>
      </c>
      <c r="X28" s="1087">
        <f t="shared" si="20"/>
        <v>370.20894161531538</v>
      </c>
    </row>
    <row r="29" spans="1:24" s="273" customFormat="1" ht="12">
      <c r="A29" s="1078" t="s">
        <v>893</v>
      </c>
      <c r="B29" s="1079" t="s">
        <v>894</v>
      </c>
      <c r="C29" s="1080">
        <v>220</v>
      </c>
      <c r="D29" s="1081">
        <f t="shared" si="0"/>
        <v>381.5</v>
      </c>
      <c r="E29" s="1081">
        <f t="shared" si="1"/>
        <v>288.86</v>
      </c>
      <c r="F29" s="1082">
        <f t="shared" si="2"/>
        <v>1.0452054794520549</v>
      </c>
      <c r="G29" s="1081">
        <f t="shared" si="3"/>
        <v>229.94520547945208</v>
      </c>
      <c r="H29" s="1061">
        <f t="shared" si="4"/>
        <v>0.72099726027397315</v>
      </c>
      <c r="I29" s="1062">
        <f t="shared" si="5"/>
        <v>11.179199999999998</v>
      </c>
      <c r="J29" s="1083">
        <f t="shared" si="6"/>
        <v>17.449966780821921</v>
      </c>
      <c r="K29" s="1083">
        <f t="shared" si="7"/>
        <v>2.414424657534247</v>
      </c>
      <c r="L29" s="1083">
        <f t="shared" si="8"/>
        <v>1.6096164383561646</v>
      </c>
      <c r="M29" s="1083">
        <f t="shared" si="9"/>
        <v>4.0240410958904116</v>
      </c>
      <c r="N29" s="1083">
        <f t="shared" si="10"/>
        <v>7.2432739726027409</v>
      </c>
      <c r="O29" s="1083">
        <f t="shared" si="11"/>
        <v>2.299452054794521</v>
      </c>
      <c r="P29" s="1083">
        <f t="shared" si="12"/>
        <v>4.5989041095890419</v>
      </c>
      <c r="Q29" s="1083">
        <f t="shared" si="13"/>
        <v>11.497260273972605</v>
      </c>
      <c r="R29" s="1063">
        <f t="shared" si="14"/>
        <v>0</v>
      </c>
      <c r="S29" s="1063">
        <f t="shared" si="15"/>
        <v>63.03713664383563</v>
      </c>
      <c r="T29" s="1084">
        <f t="shared" si="16"/>
        <v>0.27413981740736332</v>
      </c>
      <c r="U29" s="1085">
        <f t="shared" si="17"/>
        <v>1.3207089939763206</v>
      </c>
      <c r="V29" s="1086">
        <f t="shared" si="18"/>
        <v>0.362058922456931</v>
      </c>
      <c r="W29" s="1086">
        <f t="shared" si="19"/>
        <v>1.6827679164332516</v>
      </c>
      <c r="X29" s="1087">
        <f t="shared" si="20"/>
        <v>370.20894161531538</v>
      </c>
    </row>
    <row r="30" spans="1:24" s="273" customFormat="1" ht="12">
      <c r="A30" s="1078" t="s">
        <v>895</v>
      </c>
      <c r="B30" s="1079" t="s">
        <v>896</v>
      </c>
      <c r="C30" s="1080">
        <v>220</v>
      </c>
      <c r="D30" s="1081">
        <f t="shared" si="0"/>
        <v>381.5</v>
      </c>
      <c r="E30" s="1081">
        <f t="shared" si="1"/>
        <v>288.86</v>
      </c>
      <c r="F30" s="1082">
        <f t="shared" si="2"/>
        <v>1.0452054794520549</v>
      </c>
      <c r="G30" s="1081">
        <f t="shared" si="3"/>
        <v>229.94520547945208</v>
      </c>
      <c r="H30" s="1061">
        <f t="shared" si="4"/>
        <v>0.72099726027397315</v>
      </c>
      <c r="I30" s="1062">
        <f t="shared" si="5"/>
        <v>11.179199999999998</v>
      </c>
      <c r="J30" s="1083">
        <f t="shared" si="6"/>
        <v>17.449966780821921</v>
      </c>
      <c r="K30" s="1083">
        <f t="shared" si="7"/>
        <v>2.414424657534247</v>
      </c>
      <c r="L30" s="1083">
        <f t="shared" si="8"/>
        <v>1.6096164383561646</v>
      </c>
      <c r="M30" s="1083">
        <f t="shared" si="9"/>
        <v>4.0240410958904116</v>
      </c>
      <c r="N30" s="1083">
        <f t="shared" si="10"/>
        <v>7.2432739726027409</v>
      </c>
      <c r="O30" s="1083">
        <f t="shared" si="11"/>
        <v>2.299452054794521</v>
      </c>
      <c r="P30" s="1083">
        <f t="shared" si="12"/>
        <v>4.5989041095890419</v>
      </c>
      <c r="Q30" s="1083">
        <f t="shared" si="13"/>
        <v>11.497260273972605</v>
      </c>
      <c r="R30" s="1063">
        <f t="shared" si="14"/>
        <v>0</v>
      </c>
      <c r="S30" s="1063">
        <f t="shared" si="15"/>
        <v>63.03713664383563</v>
      </c>
      <c r="T30" s="1084">
        <f t="shared" si="16"/>
        <v>0.27413981740736332</v>
      </c>
      <c r="U30" s="1085">
        <f t="shared" si="17"/>
        <v>1.3207089939763206</v>
      </c>
      <c r="V30" s="1086">
        <f t="shared" si="18"/>
        <v>0.362058922456931</v>
      </c>
      <c r="W30" s="1086">
        <f t="shared" si="19"/>
        <v>1.6827679164332516</v>
      </c>
      <c r="X30" s="1087">
        <f t="shared" si="20"/>
        <v>370.20894161531538</v>
      </c>
    </row>
    <row r="31" spans="1:24" s="273" customFormat="1" ht="12">
      <c r="A31" s="1078" t="s">
        <v>897</v>
      </c>
      <c r="B31" s="1079" t="s">
        <v>898</v>
      </c>
      <c r="C31" s="1080">
        <v>240</v>
      </c>
      <c r="D31" s="1081">
        <f t="shared" si="0"/>
        <v>381.5</v>
      </c>
      <c r="E31" s="1081">
        <f t="shared" si="1"/>
        <v>288.86</v>
      </c>
      <c r="F31" s="1082">
        <f t="shared" si="2"/>
        <v>1.0452054794520549</v>
      </c>
      <c r="G31" s="1081">
        <f t="shared" si="3"/>
        <v>250.84931506849318</v>
      </c>
      <c r="H31" s="1061">
        <f t="shared" si="4"/>
        <v>0.95094246575342523</v>
      </c>
      <c r="I31" s="1062">
        <f t="shared" si="5"/>
        <v>11.179199999999998</v>
      </c>
      <c r="J31" s="1083">
        <f t="shared" si="6"/>
        <v>19.036327397260276</v>
      </c>
      <c r="K31" s="1083">
        <f t="shared" si="7"/>
        <v>2.6339178082191785</v>
      </c>
      <c r="L31" s="1083">
        <f t="shared" si="8"/>
        <v>1.7559452054794524</v>
      </c>
      <c r="M31" s="1083">
        <f t="shared" si="9"/>
        <v>4.3898630136986307</v>
      </c>
      <c r="N31" s="1083">
        <f t="shared" si="10"/>
        <v>7.9017534246575352</v>
      </c>
      <c r="O31" s="1083">
        <f t="shared" si="11"/>
        <v>2.5084931506849317</v>
      </c>
      <c r="P31" s="1083">
        <f t="shared" si="12"/>
        <v>5.0169863013698635</v>
      </c>
      <c r="Q31" s="1083">
        <f t="shared" si="13"/>
        <v>12.54246575342466</v>
      </c>
      <c r="R31" s="1063">
        <f t="shared" si="14"/>
        <v>0</v>
      </c>
      <c r="S31" s="1063">
        <f t="shared" si="15"/>
        <v>67.915894520547951</v>
      </c>
      <c r="T31" s="1084">
        <f t="shared" si="16"/>
        <v>0.27074379095674966</v>
      </c>
      <c r="U31" s="1085">
        <f t="shared" si="17"/>
        <v>1.3207089939763206</v>
      </c>
      <c r="V31" s="1086">
        <f t="shared" si="18"/>
        <v>0.35757375977982409</v>
      </c>
      <c r="W31" s="1086">
        <f t="shared" si="19"/>
        <v>1.6782827537561447</v>
      </c>
      <c r="X31" s="1087">
        <f t="shared" si="20"/>
        <v>402.78786090147474</v>
      </c>
    </row>
    <row r="32" spans="1:24" s="273" customFormat="1" ht="12">
      <c r="A32" s="1078" t="s">
        <v>899</v>
      </c>
      <c r="B32" s="1079" t="s">
        <v>900</v>
      </c>
      <c r="C32" s="1080">
        <v>220</v>
      </c>
      <c r="D32" s="1081">
        <f t="shared" si="0"/>
        <v>381.5</v>
      </c>
      <c r="E32" s="1081">
        <f t="shared" si="1"/>
        <v>288.86</v>
      </c>
      <c r="F32" s="1082">
        <f t="shared" si="2"/>
        <v>1.0452054794520549</v>
      </c>
      <c r="G32" s="1081">
        <f t="shared" si="3"/>
        <v>229.94520547945208</v>
      </c>
      <c r="H32" s="1061">
        <f t="shared" si="4"/>
        <v>0.72099726027397315</v>
      </c>
      <c r="I32" s="1062">
        <f t="shared" si="5"/>
        <v>11.179199999999998</v>
      </c>
      <c r="J32" s="1083">
        <f t="shared" si="6"/>
        <v>17.449966780821921</v>
      </c>
      <c r="K32" s="1083">
        <f t="shared" si="7"/>
        <v>2.414424657534247</v>
      </c>
      <c r="L32" s="1083">
        <f t="shared" si="8"/>
        <v>1.6096164383561646</v>
      </c>
      <c r="M32" s="1083">
        <f t="shared" si="9"/>
        <v>4.0240410958904116</v>
      </c>
      <c r="N32" s="1083">
        <f t="shared" si="10"/>
        <v>7.2432739726027409</v>
      </c>
      <c r="O32" s="1083">
        <f t="shared" si="11"/>
        <v>2.299452054794521</v>
      </c>
      <c r="P32" s="1083">
        <f t="shared" si="12"/>
        <v>4.5989041095890419</v>
      </c>
      <c r="Q32" s="1083">
        <f t="shared" si="13"/>
        <v>11.497260273972605</v>
      </c>
      <c r="R32" s="1063">
        <f t="shared" si="14"/>
        <v>0</v>
      </c>
      <c r="S32" s="1063">
        <f t="shared" si="15"/>
        <v>63.03713664383563</v>
      </c>
      <c r="T32" s="1085">
        <f t="shared" si="16"/>
        <v>0.27413981740736332</v>
      </c>
      <c r="U32" s="1085">
        <f t="shared" si="17"/>
        <v>1.3207089939763206</v>
      </c>
      <c r="V32" s="1086">
        <f t="shared" si="18"/>
        <v>0.362058922456931</v>
      </c>
      <c r="W32" s="1086">
        <f t="shared" si="19"/>
        <v>1.6827679164332516</v>
      </c>
      <c r="X32" s="1087">
        <f t="shared" si="20"/>
        <v>370.20894161531538</v>
      </c>
    </row>
    <row r="33" spans="1:24" s="273" customFormat="1" ht="12">
      <c r="A33" s="1078" t="s">
        <v>901</v>
      </c>
      <c r="B33" s="1079" t="s">
        <v>902</v>
      </c>
      <c r="C33" s="1080">
        <v>220</v>
      </c>
      <c r="D33" s="1081">
        <f t="shared" si="0"/>
        <v>381.5</v>
      </c>
      <c r="E33" s="1081">
        <f t="shared" si="1"/>
        <v>288.86</v>
      </c>
      <c r="F33" s="1082">
        <f t="shared" si="2"/>
        <v>1.0452054794520549</v>
      </c>
      <c r="G33" s="1081">
        <f t="shared" si="3"/>
        <v>229.94520547945208</v>
      </c>
      <c r="H33" s="1061">
        <f t="shared" si="4"/>
        <v>0.72099726027397315</v>
      </c>
      <c r="I33" s="1062">
        <f t="shared" si="5"/>
        <v>11.179199999999998</v>
      </c>
      <c r="J33" s="1083">
        <f t="shared" si="6"/>
        <v>17.449966780821921</v>
      </c>
      <c r="K33" s="1083">
        <f t="shared" si="7"/>
        <v>2.414424657534247</v>
      </c>
      <c r="L33" s="1083">
        <f t="shared" si="8"/>
        <v>1.6096164383561646</v>
      </c>
      <c r="M33" s="1083">
        <f t="shared" si="9"/>
        <v>4.0240410958904116</v>
      </c>
      <c r="N33" s="1083">
        <f t="shared" si="10"/>
        <v>7.2432739726027409</v>
      </c>
      <c r="O33" s="1083">
        <f t="shared" si="11"/>
        <v>2.299452054794521</v>
      </c>
      <c r="P33" s="1083">
        <f t="shared" si="12"/>
        <v>4.5989041095890419</v>
      </c>
      <c r="Q33" s="1083">
        <f t="shared" si="13"/>
        <v>11.497260273972605</v>
      </c>
      <c r="R33" s="1063">
        <f t="shared" si="14"/>
        <v>0</v>
      </c>
      <c r="S33" s="1063">
        <f t="shared" si="15"/>
        <v>63.03713664383563</v>
      </c>
      <c r="T33" s="1084">
        <f t="shared" si="16"/>
        <v>0.27413981740736332</v>
      </c>
      <c r="U33" s="1085">
        <f t="shared" si="17"/>
        <v>1.3207089939763206</v>
      </c>
      <c r="V33" s="1086">
        <f t="shared" si="18"/>
        <v>0.362058922456931</v>
      </c>
      <c r="W33" s="1086">
        <f t="shared" si="19"/>
        <v>1.6827679164332516</v>
      </c>
      <c r="X33" s="1087">
        <f t="shared" si="20"/>
        <v>370.20894161531538</v>
      </c>
    </row>
    <row r="34" spans="1:24" s="273" customFormat="1" ht="12">
      <c r="A34" s="1078" t="s">
        <v>903</v>
      </c>
      <c r="B34" s="1079" t="s">
        <v>904</v>
      </c>
      <c r="C34" s="1080">
        <v>240</v>
      </c>
      <c r="D34" s="1081">
        <f t="shared" si="0"/>
        <v>381.5</v>
      </c>
      <c r="E34" s="1081">
        <f t="shared" si="1"/>
        <v>288.86</v>
      </c>
      <c r="F34" s="1082">
        <f t="shared" si="2"/>
        <v>1.0452054794520549</v>
      </c>
      <c r="G34" s="1081">
        <f t="shared" si="3"/>
        <v>250.84931506849318</v>
      </c>
      <c r="H34" s="1061">
        <f t="shared" si="4"/>
        <v>0.95094246575342523</v>
      </c>
      <c r="I34" s="1062">
        <f t="shared" si="5"/>
        <v>11.179199999999998</v>
      </c>
      <c r="J34" s="1083">
        <f t="shared" si="6"/>
        <v>19.036327397260276</v>
      </c>
      <c r="K34" s="1083">
        <f t="shared" si="7"/>
        <v>2.6339178082191785</v>
      </c>
      <c r="L34" s="1083">
        <f t="shared" si="8"/>
        <v>1.7559452054794524</v>
      </c>
      <c r="M34" s="1083">
        <f t="shared" si="9"/>
        <v>4.3898630136986307</v>
      </c>
      <c r="N34" s="1083">
        <f t="shared" si="10"/>
        <v>7.9017534246575352</v>
      </c>
      <c r="O34" s="1083">
        <f t="shared" si="11"/>
        <v>2.5084931506849317</v>
      </c>
      <c r="P34" s="1083">
        <f t="shared" si="12"/>
        <v>5.0169863013698635</v>
      </c>
      <c r="Q34" s="1083">
        <f t="shared" si="13"/>
        <v>12.54246575342466</v>
      </c>
      <c r="R34" s="1063">
        <f t="shared" si="14"/>
        <v>0</v>
      </c>
      <c r="S34" s="1063">
        <f t="shared" si="15"/>
        <v>67.915894520547951</v>
      </c>
      <c r="T34" s="1084">
        <f t="shared" si="16"/>
        <v>0.27074379095674966</v>
      </c>
      <c r="U34" s="1085">
        <f t="shared" si="17"/>
        <v>1.3207089939763206</v>
      </c>
      <c r="V34" s="1086">
        <f t="shared" si="18"/>
        <v>0.35757375977982409</v>
      </c>
      <c r="W34" s="1086">
        <f t="shared" si="19"/>
        <v>1.6782827537561447</v>
      </c>
      <c r="X34" s="1087">
        <f t="shared" si="20"/>
        <v>402.78786090147474</v>
      </c>
    </row>
    <row r="35" spans="1:24" s="273" customFormat="1" ht="12">
      <c r="A35" s="1078" t="s">
        <v>905</v>
      </c>
      <c r="B35" s="1079" t="s">
        <v>906</v>
      </c>
      <c r="C35" s="1080">
        <v>220</v>
      </c>
      <c r="D35" s="1081">
        <f t="shared" si="0"/>
        <v>381.5</v>
      </c>
      <c r="E35" s="1081">
        <f t="shared" si="1"/>
        <v>288.86</v>
      </c>
      <c r="F35" s="1082">
        <f t="shared" si="2"/>
        <v>1.0452054794520549</v>
      </c>
      <c r="G35" s="1081">
        <f t="shared" si="3"/>
        <v>229.94520547945208</v>
      </c>
      <c r="H35" s="1061">
        <f t="shared" si="4"/>
        <v>0.72099726027397315</v>
      </c>
      <c r="I35" s="1062">
        <f t="shared" si="5"/>
        <v>11.179199999999998</v>
      </c>
      <c r="J35" s="1083">
        <f t="shared" si="6"/>
        <v>17.449966780821921</v>
      </c>
      <c r="K35" s="1083">
        <f t="shared" si="7"/>
        <v>2.414424657534247</v>
      </c>
      <c r="L35" s="1083">
        <f t="shared" si="8"/>
        <v>1.6096164383561646</v>
      </c>
      <c r="M35" s="1083">
        <f t="shared" si="9"/>
        <v>4.0240410958904116</v>
      </c>
      <c r="N35" s="1083">
        <f t="shared" si="10"/>
        <v>7.2432739726027409</v>
      </c>
      <c r="O35" s="1083">
        <f t="shared" si="11"/>
        <v>2.299452054794521</v>
      </c>
      <c r="P35" s="1083">
        <f t="shared" si="12"/>
        <v>4.5989041095890419</v>
      </c>
      <c r="Q35" s="1083">
        <f t="shared" si="13"/>
        <v>11.497260273972605</v>
      </c>
      <c r="R35" s="1063">
        <f t="shared" si="14"/>
        <v>0</v>
      </c>
      <c r="S35" s="1063">
        <f t="shared" si="15"/>
        <v>63.03713664383563</v>
      </c>
      <c r="T35" s="1085">
        <f t="shared" si="16"/>
        <v>0.27413981740736332</v>
      </c>
      <c r="U35" s="1085">
        <f t="shared" si="17"/>
        <v>1.3207089939763206</v>
      </c>
      <c r="V35" s="1086">
        <f t="shared" si="18"/>
        <v>0.362058922456931</v>
      </c>
      <c r="W35" s="1086">
        <f t="shared" si="19"/>
        <v>1.6827679164332516</v>
      </c>
      <c r="X35" s="1087">
        <f t="shared" si="20"/>
        <v>370.20894161531538</v>
      </c>
    </row>
    <row r="36" spans="1:24" s="273" customFormat="1" ht="12">
      <c r="A36" s="1078" t="s">
        <v>907</v>
      </c>
      <c r="B36" s="1079" t="s">
        <v>908</v>
      </c>
      <c r="C36" s="1080">
        <v>135</v>
      </c>
      <c r="D36" s="1081">
        <f t="shared" si="0"/>
        <v>381.5</v>
      </c>
      <c r="E36" s="1081">
        <f t="shared" si="1"/>
        <v>288.86</v>
      </c>
      <c r="F36" s="1082">
        <f t="shared" si="2"/>
        <v>1.0452054794520549</v>
      </c>
      <c r="G36" s="1081">
        <f t="shared" si="3"/>
        <v>141.10273972602741</v>
      </c>
      <c r="H36" s="1061">
        <f t="shared" si="4"/>
        <v>0</v>
      </c>
      <c r="I36" s="1062">
        <f t="shared" si="5"/>
        <v>11.179199999999998</v>
      </c>
      <c r="J36" s="1083">
        <f t="shared" si="6"/>
        <v>10.707934160958905</v>
      </c>
      <c r="K36" s="1083">
        <f t="shared" si="7"/>
        <v>1.4815787671232878</v>
      </c>
      <c r="L36" s="1083">
        <f t="shared" si="8"/>
        <v>0.9877191780821919</v>
      </c>
      <c r="M36" s="1083">
        <f t="shared" si="9"/>
        <v>2.4692979452054797</v>
      </c>
      <c r="N36" s="1083">
        <f t="shared" si="10"/>
        <v>4.4447363013698631</v>
      </c>
      <c r="O36" s="1083">
        <f t="shared" si="11"/>
        <v>1.411027397260274</v>
      </c>
      <c r="P36" s="1083">
        <f t="shared" si="12"/>
        <v>2.8220547945205481</v>
      </c>
      <c r="Q36" s="1083">
        <f t="shared" si="13"/>
        <v>7.0551369863013704</v>
      </c>
      <c r="R36" s="1063">
        <f t="shared" si="14"/>
        <v>0</v>
      </c>
      <c r="S36" s="1063">
        <f t="shared" si="15"/>
        <v>42.558685530821919</v>
      </c>
      <c r="T36" s="1085">
        <f t="shared" si="16"/>
        <v>0.30161487731178094</v>
      </c>
      <c r="U36" s="1085">
        <f t="shared" si="17"/>
        <v>1.3207089939763206</v>
      </c>
      <c r="V36" s="1086">
        <f t="shared" si="18"/>
        <v>0.39834548118273355</v>
      </c>
      <c r="W36" s="1086">
        <f t="shared" si="19"/>
        <v>1.7190544751590542</v>
      </c>
      <c r="X36" s="1087">
        <f t="shared" si="20"/>
        <v>232.07235414647232</v>
      </c>
    </row>
    <row r="37" spans="1:24" s="273" customFormat="1" ht="12">
      <c r="A37" s="1078" t="s">
        <v>909</v>
      </c>
      <c r="B37" s="1079" t="s">
        <v>910</v>
      </c>
      <c r="C37" s="1080">
        <v>260</v>
      </c>
      <c r="D37" s="1081">
        <f t="shared" si="0"/>
        <v>381.5</v>
      </c>
      <c r="E37" s="1081">
        <f t="shared" si="1"/>
        <v>288.86</v>
      </c>
      <c r="F37" s="1082">
        <f t="shared" si="2"/>
        <v>1.0452054794520549</v>
      </c>
      <c r="G37" s="1081">
        <f t="shared" si="3"/>
        <v>271.75342465753425</v>
      </c>
      <c r="H37" s="1061">
        <f t="shared" si="4"/>
        <v>1.1808876712328771</v>
      </c>
      <c r="I37" s="1062">
        <f t="shared" si="5"/>
        <v>11.179199999999998</v>
      </c>
      <c r="J37" s="1083">
        <f t="shared" si="6"/>
        <v>20.622688013698628</v>
      </c>
      <c r="K37" s="1083">
        <f t="shared" si="7"/>
        <v>2.8534109589041097</v>
      </c>
      <c r="L37" s="1083">
        <f t="shared" si="8"/>
        <v>1.9022739726027398</v>
      </c>
      <c r="M37" s="1083">
        <f t="shared" si="9"/>
        <v>4.7556849315068499</v>
      </c>
      <c r="N37" s="1083">
        <f t="shared" si="10"/>
        <v>8.5602328767123286</v>
      </c>
      <c r="O37" s="1083">
        <f t="shared" si="11"/>
        <v>2.7175342465753425</v>
      </c>
      <c r="P37" s="1083">
        <f t="shared" si="12"/>
        <v>5.435068493150685</v>
      </c>
      <c r="Q37" s="1083">
        <f t="shared" si="13"/>
        <v>13.587671232876714</v>
      </c>
      <c r="R37" s="1063">
        <f t="shared" si="14"/>
        <v>0</v>
      </c>
      <c r="S37" s="1063">
        <f t="shared" si="15"/>
        <v>72.794652397260265</v>
      </c>
      <c r="T37" s="1085">
        <f t="shared" si="16"/>
        <v>0.26787023011392275</v>
      </c>
      <c r="U37" s="1085">
        <f t="shared" si="17"/>
        <v>1.3207089939763206</v>
      </c>
      <c r="V37" s="1086">
        <f t="shared" si="18"/>
        <v>0.35377862212996442</v>
      </c>
      <c r="W37" s="1086">
        <f t="shared" si="19"/>
        <v>1.6744876161062849</v>
      </c>
      <c r="X37" s="1087">
        <f t="shared" si="20"/>
        <v>435.36678018763411</v>
      </c>
    </row>
    <row r="38" spans="1:24" s="273" customFormat="1" ht="12">
      <c r="A38" s="1078" t="s">
        <v>911</v>
      </c>
      <c r="B38" s="1079" t="s">
        <v>912</v>
      </c>
      <c r="C38" s="1080">
        <v>220</v>
      </c>
      <c r="D38" s="1081">
        <f t="shared" si="0"/>
        <v>381.5</v>
      </c>
      <c r="E38" s="1081">
        <f t="shared" si="1"/>
        <v>288.86</v>
      </c>
      <c r="F38" s="1082">
        <f t="shared" si="2"/>
        <v>1.0452054794520549</v>
      </c>
      <c r="G38" s="1081">
        <f t="shared" si="3"/>
        <v>229.94520547945208</v>
      </c>
      <c r="H38" s="1061">
        <f t="shared" si="4"/>
        <v>0.72099726027397315</v>
      </c>
      <c r="I38" s="1062">
        <f t="shared" si="5"/>
        <v>11.179199999999998</v>
      </c>
      <c r="J38" s="1083">
        <f t="shared" si="6"/>
        <v>17.449966780821921</v>
      </c>
      <c r="K38" s="1083">
        <f t="shared" si="7"/>
        <v>2.414424657534247</v>
      </c>
      <c r="L38" s="1083">
        <f t="shared" si="8"/>
        <v>1.6096164383561646</v>
      </c>
      <c r="M38" s="1083">
        <f t="shared" si="9"/>
        <v>4.0240410958904116</v>
      </c>
      <c r="N38" s="1083">
        <f t="shared" si="10"/>
        <v>7.2432739726027409</v>
      </c>
      <c r="O38" s="1083">
        <f t="shared" si="11"/>
        <v>2.299452054794521</v>
      </c>
      <c r="P38" s="1083">
        <f t="shared" si="12"/>
        <v>4.5989041095890419</v>
      </c>
      <c r="Q38" s="1083">
        <f t="shared" si="13"/>
        <v>11.497260273972605</v>
      </c>
      <c r="R38" s="1063">
        <f t="shared" si="14"/>
        <v>0</v>
      </c>
      <c r="S38" s="1063">
        <f t="shared" si="15"/>
        <v>63.03713664383563</v>
      </c>
      <c r="T38" s="1085">
        <f t="shared" si="16"/>
        <v>0.27413981740736332</v>
      </c>
      <c r="U38" s="1085">
        <f t="shared" si="17"/>
        <v>1.3207089939763206</v>
      </c>
      <c r="V38" s="1086">
        <f t="shared" si="18"/>
        <v>0.362058922456931</v>
      </c>
      <c r="W38" s="1086">
        <f t="shared" si="19"/>
        <v>1.6827679164332516</v>
      </c>
      <c r="X38" s="1087">
        <f t="shared" si="20"/>
        <v>370.20894161531538</v>
      </c>
    </row>
    <row r="39" spans="1:24" s="273" customFormat="1" ht="12">
      <c r="A39" s="1078" t="s">
        <v>913</v>
      </c>
      <c r="B39" s="1079" t="s">
        <v>914</v>
      </c>
      <c r="C39" s="1080">
        <v>220</v>
      </c>
      <c r="D39" s="1081">
        <f t="shared" si="0"/>
        <v>381.5</v>
      </c>
      <c r="E39" s="1081">
        <f t="shared" si="1"/>
        <v>288.86</v>
      </c>
      <c r="F39" s="1082">
        <f t="shared" si="2"/>
        <v>1.0452054794520549</v>
      </c>
      <c r="G39" s="1081">
        <f t="shared" si="3"/>
        <v>229.94520547945208</v>
      </c>
      <c r="H39" s="1061">
        <f t="shared" si="4"/>
        <v>0.72099726027397315</v>
      </c>
      <c r="I39" s="1062">
        <f t="shared" si="5"/>
        <v>11.179199999999998</v>
      </c>
      <c r="J39" s="1083">
        <f t="shared" si="6"/>
        <v>17.449966780821921</v>
      </c>
      <c r="K39" s="1083">
        <f t="shared" si="7"/>
        <v>2.414424657534247</v>
      </c>
      <c r="L39" s="1083">
        <f t="shared" si="8"/>
        <v>1.6096164383561646</v>
      </c>
      <c r="M39" s="1083">
        <f t="shared" si="9"/>
        <v>4.0240410958904116</v>
      </c>
      <c r="N39" s="1083">
        <f t="shared" si="10"/>
        <v>7.2432739726027409</v>
      </c>
      <c r="O39" s="1083">
        <f t="shared" si="11"/>
        <v>2.299452054794521</v>
      </c>
      <c r="P39" s="1083">
        <f t="shared" si="12"/>
        <v>4.5989041095890419</v>
      </c>
      <c r="Q39" s="1083">
        <f t="shared" si="13"/>
        <v>11.497260273972605</v>
      </c>
      <c r="R39" s="1063">
        <f t="shared" si="14"/>
        <v>0</v>
      </c>
      <c r="S39" s="1063">
        <f t="shared" si="15"/>
        <v>63.03713664383563</v>
      </c>
      <c r="T39" s="1085">
        <f t="shared" si="16"/>
        <v>0.27413981740736332</v>
      </c>
      <c r="U39" s="1085">
        <f t="shared" si="17"/>
        <v>1.3207089939763206</v>
      </c>
      <c r="V39" s="1086">
        <f t="shared" si="18"/>
        <v>0.362058922456931</v>
      </c>
      <c r="W39" s="1086">
        <f t="shared" si="19"/>
        <v>1.6827679164332516</v>
      </c>
      <c r="X39" s="1087">
        <f t="shared" si="20"/>
        <v>370.20894161531538</v>
      </c>
    </row>
    <row r="40" spans="1:24" s="273" customFormat="1" ht="12">
      <c r="A40" s="1078" t="s">
        <v>915</v>
      </c>
      <c r="B40" s="1079" t="s">
        <v>916</v>
      </c>
      <c r="C40" s="1080">
        <v>260</v>
      </c>
      <c r="D40" s="1081">
        <f t="shared" si="0"/>
        <v>381.5</v>
      </c>
      <c r="E40" s="1081">
        <f t="shared" si="1"/>
        <v>288.86</v>
      </c>
      <c r="F40" s="1082">
        <f t="shared" si="2"/>
        <v>1.0452054794520549</v>
      </c>
      <c r="G40" s="1081">
        <f t="shared" si="3"/>
        <v>271.75342465753425</v>
      </c>
      <c r="H40" s="1061">
        <f t="shared" si="4"/>
        <v>1.1808876712328771</v>
      </c>
      <c r="I40" s="1062">
        <f t="shared" si="5"/>
        <v>11.179199999999998</v>
      </c>
      <c r="J40" s="1083">
        <f t="shared" si="6"/>
        <v>20.622688013698628</v>
      </c>
      <c r="K40" s="1083">
        <f t="shared" si="7"/>
        <v>2.8534109589041097</v>
      </c>
      <c r="L40" s="1083">
        <f t="shared" si="8"/>
        <v>1.9022739726027398</v>
      </c>
      <c r="M40" s="1083">
        <f t="shared" si="9"/>
        <v>4.7556849315068499</v>
      </c>
      <c r="N40" s="1083">
        <f t="shared" si="10"/>
        <v>8.5602328767123286</v>
      </c>
      <c r="O40" s="1083">
        <f t="shared" si="11"/>
        <v>2.7175342465753425</v>
      </c>
      <c r="P40" s="1083">
        <f t="shared" si="12"/>
        <v>5.435068493150685</v>
      </c>
      <c r="Q40" s="1083">
        <f t="shared" si="13"/>
        <v>13.587671232876714</v>
      </c>
      <c r="R40" s="1063">
        <f t="shared" si="14"/>
        <v>0</v>
      </c>
      <c r="S40" s="1063">
        <f t="shared" si="15"/>
        <v>72.794652397260265</v>
      </c>
      <c r="T40" s="1085">
        <f t="shared" si="16"/>
        <v>0.26787023011392275</v>
      </c>
      <c r="U40" s="1085">
        <f t="shared" si="17"/>
        <v>1.3207089939763206</v>
      </c>
      <c r="V40" s="1086">
        <f t="shared" si="18"/>
        <v>0.35377862212996442</v>
      </c>
      <c r="W40" s="1086">
        <f t="shared" si="19"/>
        <v>1.6744876161062849</v>
      </c>
      <c r="X40" s="1087">
        <f t="shared" si="20"/>
        <v>435.36678018763411</v>
      </c>
    </row>
    <row r="41" spans="1:24" s="273" customFormat="1" ht="12">
      <c r="A41" s="1078" t="s">
        <v>917</v>
      </c>
      <c r="B41" s="1079" t="s">
        <v>918</v>
      </c>
      <c r="C41" s="1080">
        <v>220</v>
      </c>
      <c r="D41" s="1081">
        <f t="shared" si="0"/>
        <v>381.5</v>
      </c>
      <c r="E41" s="1081">
        <f t="shared" si="1"/>
        <v>288.86</v>
      </c>
      <c r="F41" s="1082">
        <f t="shared" si="2"/>
        <v>1.0452054794520549</v>
      </c>
      <c r="G41" s="1081">
        <f t="shared" si="3"/>
        <v>229.94520547945208</v>
      </c>
      <c r="H41" s="1061">
        <f t="shared" si="4"/>
        <v>0.72099726027397315</v>
      </c>
      <c r="I41" s="1062">
        <f t="shared" si="5"/>
        <v>11.179199999999998</v>
      </c>
      <c r="J41" s="1083">
        <f t="shared" si="6"/>
        <v>17.449966780821921</v>
      </c>
      <c r="K41" s="1083">
        <f t="shared" si="7"/>
        <v>2.414424657534247</v>
      </c>
      <c r="L41" s="1083">
        <f t="shared" si="8"/>
        <v>1.6096164383561646</v>
      </c>
      <c r="M41" s="1083">
        <f t="shared" si="9"/>
        <v>4.0240410958904116</v>
      </c>
      <c r="N41" s="1083">
        <f t="shared" si="10"/>
        <v>7.2432739726027409</v>
      </c>
      <c r="O41" s="1083">
        <f t="shared" si="11"/>
        <v>2.299452054794521</v>
      </c>
      <c r="P41" s="1083">
        <f t="shared" si="12"/>
        <v>4.5989041095890419</v>
      </c>
      <c r="Q41" s="1083">
        <f t="shared" si="13"/>
        <v>11.497260273972605</v>
      </c>
      <c r="R41" s="1063">
        <f t="shared" si="14"/>
        <v>0</v>
      </c>
      <c r="S41" s="1063">
        <f t="shared" si="15"/>
        <v>63.03713664383563</v>
      </c>
      <c r="T41" s="1085">
        <f t="shared" si="16"/>
        <v>0.27413981740736332</v>
      </c>
      <c r="U41" s="1085">
        <f t="shared" si="17"/>
        <v>1.3207089939763206</v>
      </c>
      <c r="V41" s="1086">
        <f t="shared" si="18"/>
        <v>0.362058922456931</v>
      </c>
      <c r="W41" s="1086">
        <f t="shared" si="19"/>
        <v>1.6827679164332516</v>
      </c>
      <c r="X41" s="1087">
        <f t="shared" si="20"/>
        <v>370.20894161531538</v>
      </c>
    </row>
    <row r="42" spans="1:24" s="273" customFormat="1" ht="12">
      <c r="A42" s="1078" t="s">
        <v>919</v>
      </c>
      <c r="B42" s="1079" t="s">
        <v>920</v>
      </c>
      <c r="C42" s="1080">
        <v>700</v>
      </c>
      <c r="D42" s="1081">
        <f t="shared" si="0"/>
        <v>381.5</v>
      </c>
      <c r="E42" s="1081">
        <f t="shared" si="1"/>
        <v>288.86</v>
      </c>
      <c r="F42" s="1082">
        <f t="shared" si="2"/>
        <v>1.0452054794520549</v>
      </c>
      <c r="G42" s="1081">
        <f t="shared" si="3"/>
        <v>731.64383561643842</v>
      </c>
      <c r="H42" s="1061">
        <f t="shared" si="4"/>
        <v>6.2396821917808225</v>
      </c>
      <c r="I42" s="1062">
        <f t="shared" si="5"/>
        <v>11.179199999999998</v>
      </c>
      <c r="J42" s="1083">
        <f t="shared" si="6"/>
        <v>55.52262157534247</v>
      </c>
      <c r="K42" s="1083">
        <f t="shared" si="7"/>
        <v>7.682260273972604</v>
      </c>
      <c r="L42" s="1083">
        <f t="shared" si="8"/>
        <v>5.1215068493150691</v>
      </c>
      <c r="M42" s="1083">
        <f t="shared" si="9"/>
        <v>12.803767123287674</v>
      </c>
      <c r="N42" s="1083">
        <f t="shared" si="10"/>
        <v>23.04678082191781</v>
      </c>
      <c r="O42" s="1083">
        <f t="shared" si="11"/>
        <v>7.316438356164384</v>
      </c>
      <c r="P42" s="1083">
        <f t="shared" si="12"/>
        <v>14.632876712328768</v>
      </c>
      <c r="Q42" s="1083">
        <f t="shared" si="13"/>
        <v>36.582191780821923</v>
      </c>
      <c r="R42" s="1063">
        <f t="shared" si="14"/>
        <v>0</v>
      </c>
      <c r="S42" s="1063">
        <f t="shared" si="15"/>
        <v>180.12732568493152</v>
      </c>
      <c r="T42" s="1085">
        <f t="shared" si="16"/>
        <v>0.24619537118517132</v>
      </c>
      <c r="U42" s="1085">
        <f t="shared" si="17"/>
        <v>1.3207089939763206</v>
      </c>
      <c r="V42" s="1086">
        <f t="shared" si="18"/>
        <v>0.32515244099959445</v>
      </c>
      <c r="W42" s="1086">
        <f t="shared" si="19"/>
        <v>1.6458614349759151</v>
      </c>
      <c r="X42" s="1087">
        <f t="shared" si="20"/>
        <v>1152.1030044831405</v>
      </c>
    </row>
    <row r="43" spans="1:24" s="273" customFormat="1" ht="12">
      <c r="A43" s="1078" t="s">
        <v>921</v>
      </c>
      <c r="B43" s="1079" t="s">
        <v>922</v>
      </c>
      <c r="C43" s="1080">
        <v>260</v>
      </c>
      <c r="D43" s="1081">
        <f t="shared" si="0"/>
        <v>381.5</v>
      </c>
      <c r="E43" s="1081">
        <f t="shared" si="1"/>
        <v>288.86</v>
      </c>
      <c r="F43" s="1082">
        <f t="shared" si="2"/>
        <v>1.0452054794520549</v>
      </c>
      <c r="G43" s="1081">
        <f t="shared" si="3"/>
        <v>271.75342465753425</v>
      </c>
      <c r="H43" s="1061">
        <f t="shared" si="4"/>
        <v>1.1808876712328771</v>
      </c>
      <c r="I43" s="1062">
        <f t="shared" si="5"/>
        <v>11.179199999999998</v>
      </c>
      <c r="J43" s="1083">
        <f t="shared" si="6"/>
        <v>20.622688013698628</v>
      </c>
      <c r="K43" s="1083">
        <f t="shared" si="7"/>
        <v>2.8534109589041097</v>
      </c>
      <c r="L43" s="1083">
        <f t="shared" si="8"/>
        <v>1.9022739726027398</v>
      </c>
      <c r="M43" s="1083">
        <f t="shared" si="9"/>
        <v>4.7556849315068499</v>
      </c>
      <c r="N43" s="1083">
        <f t="shared" si="10"/>
        <v>8.5602328767123286</v>
      </c>
      <c r="O43" s="1083">
        <f t="shared" si="11"/>
        <v>2.7175342465753425</v>
      </c>
      <c r="P43" s="1083">
        <f t="shared" si="12"/>
        <v>5.435068493150685</v>
      </c>
      <c r="Q43" s="1083">
        <f t="shared" si="13"/>
        <v>13.587671232876714</v>
      </c>
      <c r="R43" s="1063">
        <f t="shared" si="14"/>
        <v>0</v>
      </c>
      <c r="S43" s="1063">
        <f t="shared" si="15"/>
        <v>72.794652397260265</v>
      </c>
      <c r="T43" s="1085">
        <f t="shared" si="16"/>
        <v>0.26787023011392275</v>
      </c>
      <c r="U43" s="1085">
        <f t="shared" si="17"/>
        <v>1.3207089939763206</v>
      </c>
      <c r="V43" s="1086">
        <f t="shared" si="18"/>
        <v>0.35377862212996442</v>
      </c>
      <c r="W43" s="1086">
        <f t="shared" si="19"/>
        <v>1.6744876161062849</v>
      </c>
      <c r="X43" s="1087">
        <f t="shared" si="20"/>
        <v>435.36678018763411</v>
      </c>
    </row>
    <row r="44" spans="1:24" s="273" customFormat="1" ht="12">
      <c r="A44" s="1078" t="s">
        <v>923</v>
      </c>
      <c r="B44" s="1079" t="s">
        <v>924</v>
      </c>
      <c r="C44" s="1080">
        <v>300</v>
      </c>
      <c r="D44" s="1081">
        <f t="shared" si="0"/>
        <v>381.5</v>
      </c>
      <c r="E44" s="1081">
        <f t="shared" si="1"/>
        <v>288.86</v>
      </c>
      <c r="F44" s="1082">
        <f t="shared" si="2"/>
        <v>1.0452054794520549</v>
      </c>
      <c r="G44" s="1081">
        <f t="shared" si="3"/>
        <v>313.56164383561645</v>
      </c>
      <c r="H44" s="1061">
        <f t="shared" si="4"/>
        <v>1.640778082191781</v>
      </c>
      <c r="I44" s="1062">
        <f t="shared" si="5"/>
        <v>11.179199999999998</v>
      </c>
      <c r="J44" s="1083">
        <f t="shared" si="6"/>
        <v>23.795409246575343</v>
      </c>
      <c r="K44" s="1083">
        <f t="shared" si="7"/>
        <v>3.2923972602739728</v>
      </c>
      <c r="L44" s="1083">
        <f t="shared" si="8"/>
        <v>2.1949315068493154</v>
      </c>
      <c r="M44" s="1083">
        <f t="shared" si="9"/>
        <v>5.4873287671232882</v>
      </c>
      <c r="N44" s="1083">
        <f t="shared" si="10"/>
        <v>9.877191780821919</v>
      </c>
      <c r="O44" s="1083">
        <f t="shared" si="11"/>
        <v>3.1356164383561644</v>
      </c>
      <c r="P44" s="1083">
        <f t="shared" si="12"/>
        <v>6.2712328767123289</v>
      </c>
      <c r="Q44" s="1083">
        <f t="shared" si="13"/>
        <v>15.678082191780824</v>
      </c>
      <c r="R44" s="1063">
        <f t="shared" si="14"/>
        <v>0</v>
      </c>
      <c r="S44" s="1063">
        <f t="shared" si="15"/>
        <v>82.552168150684935</v>
      </c>
      <c r="T44" s="1085">
        <f t="shared" si="16"/>
        <v>0.26327253276539975</v>
      </c>
      <c r="U44" s="1085">
        <f t="shared" si="17"/>
        <v>1.3207089939763206</v>
      </c>
      <c r="V44" s="1086">
        <f t="shared" si="18"/>
        <v>0.34770640189018898</v>
      </c>
      <c r="W44" s="1086">
        <f t="shared" si="19"/>
        <v>1.6684153958665096</v>
      </c>
      <c r="X44" s="1087">
        <f t="shared" si="20"/>
        <v>500.52461875995289</v>
      </c>
    </row>
    <row r="45" spans="1:24" s="273" customFormat="1" ht="9.9499999999999993" customHeight="1" thickBot="1">
      <c r="A45" s="1088"/>
      <c r="B45" s="1089"/>
      <c r="C45" s="1090"/>
      <c r="D45" s="1090"/>
      <c r="E45" s="1090"/>
      <c r="F45" s="1091"/>
      <c r="G45" s="1090"/>
      <c r="H45" s="1092"/>
      <c r="I45" s="1093"/>
      <c r="J45" s="1094"/>
      <c r="K45" s="1094"/>
      <c r="L45" s="1094"/>
      <c r="M45" s="1094"/>
      <c r="N45" s="1094"/>
      <c r="O45" s="1094"/>
      <c r="P45" s="1095"/>
      <c r="Q45" s="1094"/>
      <c r="R45" s="1094"/>
      <c r="S45" s="1094"/>
      <c r="T45" s="1096"/>
      <c r="U45" s="1096"/>
      <c r="V45" s="1097"/>
      <c r="W45" s="1097"/>
      <c r="X45" s="1098"/>
    </row>
    <row r="46" spans="1:24" ht="12.95" customHeight="1">
      <c r="A46" s="1099" t="s">
        <v>868</v>
      </c>
      <c r="B46" s="1099" t="s">
        <v>925</v>
      </c>
    </row>
    <row r="47" spans="1:24" ht="12.2" customHeight="1">
      <c r="A47" s="1099" t="s">
        <v>867</v>
      </c>
      <c r="B47" s="1099" t="s">
        <v>926</v>
      </c>
      <c r="U47" s="1100"/>
    </row>
    <row r="48" spans="1:24">
      <c r="A48" s="1099" t="s">
        <v>866</v>
      </c>
      <c r="B48" s="1099" t="s">
        <v>927</v>
      </c>
      <c r="U48" s="1100"/>
    </row>
  </sheetData>
  <mergeCells count="2">
    <mergeCell ref="P7:Q7"/>
    <mergeCell ref="W7:X7"/>
  </mergeCells>
  <printOptions horizontalCentered="1"/>
  <pageMargins left="0.98425196850393704" right="0.39370078740157483" top="0.39370078740157483" bottom="0.39370078740157483" header="0" footer="0"/>
  <pageSetup paperSize="5"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11</vt:i4>
      </vt:variant>
    </vt:vector>
  </HeadingPairs>
  <TitlesOfParts>
    <vt:vector size="29" baseType="lpstr">
      <vt:lpstr>Fabric Element Concreto</vt:lpstr>
      <vt:lpstr>Financiamiento</vt:lpstr>
      <vt:lpstr>PU-Formt</vt:lpstr>
      <vt:lpstr>FSR-20XX</vt:lpstr>
      <vt:lpstr>Maquinaria y Equipo </vt:lpstr>
      <vt:lpstr>Explosion Isumos</vt:lpstr>
      <vt:lpstr>Cargo Adicional</vt:lpstr>
      <vt:lpstr>Costo Financ Flujo</vt:lpstr>
      <vt:lpstr>FSR-Format</vt:lpstr>
      <vt:lpstr>Analisis Cargo Indirecto</vt:lpstr>
      <vt:lpstr>Costos horarios</vt:lpstr>
      <vt:lpstr>PE-03A</vt:lpstr>
      <vt:lpstr>PE-03B</vt:lpstr>
      <vt:lpstr>PE-03C</vt:lpstr>
      <vt:lpstr>PE-03D</vt:lpstr>
      <vt:lpstr>PT-08</vt:lpstr>
      <vt:lpstr>PT-08-S</vt:lpstr>
      <vt:lpstr>PT-08-R</vt:lpstr>
      <vt:lpstr>'Fabric Element Concreto'!Área_de_impresión</vt:lpstr>
      <vt:lpstr>'PE-03B'!Área_de_impresión</vt:lpstr>
      <vt:lpstr>'PE-03C'!Área_de_impresión</vt:lpstr>
      <vt:lpstr>'PE-03D'!Área_de_impresión</vt:lpstr>
      <vt:lpstr>'PT-08'!Área_de_impresión</vt:lpstr>
      <vt:lpstr>'PT-08-R'!Área_de_impresión</vt:lpstr>
      <vt:lpstr>'PT-08-S'!Área_de_impresión</vt:lpstr>
      <vt:lpstr>'Analisis Cargo Indirecto'!Títulos_a_imprimir</vt:lpstr>
      <vt:lpstr>'Cargo Adicional'!Títulos_a_imprimir</vt:lpstr>
      <vt:lpstr>'Fabric Element Concreto'!Títulos_a_imprimir</vt:lpstr>
      <vt:lpstr>'FSR-Format'!Títulos_a_imprimir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jramirez</dc:creator>
  <cp:lastModifiedBy>jramirez</cp:lastModifiedBy>
  <cp:lastPrinted>2014-01-09T00:03:22Z</cp:lastPrinted>
  <dcterms:created xsi:type="dcterms:W3CDTF">2013-10-08T22:07:00Z</dcterms:created>
  <dcterms:modified xsi:type="dcterms:W3CDTF">2014-01-09T03:02:42Z</dcterms:modified>
</cp:coreProperties>
</file>